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05" windowWidth="15120" windowHeight="8010" activeTab="0"/>
  </bookViews>
  <sheets>
    <sheet name="Финансирование" sheetId="1" r:id="rId1"/>
    <sheet name="индикаторы" sheetId="2" r:id="rId2"/>
    <sheet name="Лист3" sheetId="3" r:id="rId3"/>
  </sheets>
  <definedNames>
    <definedName name="_xlnm.Print_Area" localSheetId="0">'Финансирование'!$A$1:$G$314</definedName>
    <definedName name="_xlnm.Print_Titles" localSheetId="0">'Финансирование'!$3:$3</definedName>
  </definedNames>
  <calcPr calcId="124519"/>
</workbook>
</file>

<file path=xl/sharedStrings.xml><?xml version="1.0" encoding="utf-8"?>
<sst xmlns="http://schemas.openxmlformats.org/spreadsheetml/2006/main" count="1275" uniqueCount="322">
  <si>
    <t>№ п/п</t>
  </si>
  <si>
    <t>Наименование програмного мероприятия</t>
  </si>
  <si>
    <t>Плановый срок исполнения программного мероприятия, год</t>
  </si>
  <si>
    <t>Выполнено за отчетный период, тыс. руб.</t>
  </si>
  <si>
    <t>% исполнения</t>
  </si>
  <si>
    <t>Всего по программе</t>
  </si>
  <si>
    <t>Всего</t>
  </si>
  <si>
    <t>обл. бюджет</t>
  </si>
  <si>
    <t>внебюдж. источники</t>
  </si>
  <si>
    <t>местн. бюджет</t>
  </si>
  <si>
    <t>фед. бюджет</t>
  </si>
  <si>
    <t>Образование</t>
  </si>
  <si>
    <t>Совершенствование образовательного процесса</t>
  </si>
  <si>
    <t xml:space="preserve">Мероприятия по организации отдыха, оздоровления и занятости детей </t>
  </si>
  <si>
    <t>Компьютеризация учебного процесса</t>
  </si>
  <si>
    <t>Закрепление специалистов на селе-приобретение жилья для молодых специалистов</t>
  </si>
  <si>
    <t>Развитие сети и укрепление материально-технической базы образовательных учреждений</t>
  </si>
  <si>
    <t>Внедрение вариативных форм дошкольного образования: школа-сад консультационные, воскресные подготовки к школе и адаптационные</t>
  </si>
  <si>
    <t>Приобретение автобусов для подвоза учащихся</t>
  </si>
  <si>
    <t>Обеспечение воспитанников МДОУ и учащихся горям питанием</t>
  </si>
  <si>
    <t>Физическая культура и спорт</t>
  </si>
  <si>
    <t>Источник финансирования (ФБ, ОБ, МБ, ВИ)</t>
  </si>
  <si>
    <t>Строительство спортивных площадок</t>
  </si>
  <si>
    <t>Здравоохранение</t>
  </si>
  <si>
    <t>Приобретение мебели (кровати, тумбочки, стулья, кушетки, столы и т.д). Мягкого инвентаря (матрасы, одеяла и т.д.)</t>
  </si>
  <si>
    <t>Приобретение медицинского оборудования (физиоаппаратуры, лабораторного оборудования, стоматологического оборудования и т.д.)</t>
  </si>
  <si>
    <t>Приобретение оргтехники</t>
  </si>
  <si>
    <t xml:space="preserve">Ремонты </t>
  </si>
  <si>
    <t>Текущий ремонт 31 объекта</t>
  </si>
  <si>
    <t>Реализация национального проекта "Здоровье"</t>
  </si>
  <si>
    <t>Вакцинация населения</t>
  </si>
  <si>
    <t>Дополнительная диспансеризация работающих граждан</t>
  </si>
  <si>
    <t>Денежные выплаты медицинским работникам первичного звена</t>
  </si>
  <si>
    <t>Работа с родовыми сертификатами</t>
  </si>
  <si>
    <t>Курсы повышения квалификации специалистов</t>
  </si>
  <si>
    <t>Мероприятия по безопасности и охране труда</t>
  </si>
  <si>
    <t>Культура</t>
  </si>
  <si>
    <t>Организация предоставления услуг учреждениями дополнительного образования детей-Детскими музыкальными школами, в том числе</t>
  </si>
  <si>
    <t>Повышение профессионального уровня специалистов и руководителей</t>
  </si>
  <si>
    <t>Внедрение новых образовательных программ и методических пособий</t>
  </si>
  <si>
    <t>Разработка проекта развития учреждений дополнительного образования детей</t>
  </si>
  <si>
    <t>Пополнение библиотечного фонда изданиями периодической печати</t>
  </si>
  <si>
    <t>Пополнение книжного фонда библиотек</t>
  </si>
  <si>
    <t>Создание условий для организации досуга жителей района и их творческого потенциала, в том числе</t>
  </si>
  <si>
    <t>Текущий ремонт учреждений</t>
  </si>
  <si>
    <t>Пополнение библиотечного фонда методической литературой по организации культурно-досуговой деятельности</t>
  </si>
  <si>
    <t>Проведение районных праздников, фестивалей, конкурсов</t>
  </si>
  <si>
    <t>Поддержка творческих самодеятельных коллективов</t>
  </si>
  <si>
    <t>Поддержка народной культуры в селе (участие в областных выставках, мероприятиях, конкурсах)</t>
  </si>
  <si>
    <t xml:space="preserve">Укрепление материально-технической базы </t>
  </si>
  <si>
    <t>Проведение мероприятий по безопасности и охране труда (в рамках противопожарной ЦКП) (клубы, библиотеки)</t>
  </si>
  <si>
    <t>Музейное дел, в том числе</t>
  </si>
  <si>
    <t>4.1</t>
  </si>
  <si>
    <t>4.2</t>
  </si>
  <si>
    <t>5.1</t>
  </si>
  <si>
    <t>5.2</t>
  </si>
  <si>
    <t>5.4</t>
  </si>
  <si>
    <t>5.5</t>
  </si>
  <si>
    <t>Молодежная политика</t>
  </si>
  <si>
    <t>Духовно-нравственное и патриотическое воспитание молодежи</t>
  </si>
  <si>
    <t>Развитие системы молодежного отдыха и досуга</t>
  </si>
  <si>
    <t>Поддержка талантливой, одаренной молодежи</t>
  </si>
  <si>
    <t>Интеллектуальное и физическое развитие молодежи</t>
  </si>
  <si>
    <t>Поддержка деятельности молодежных и детских объединений и организаций</t>
  </si>
  <si>
    <t>Профориентационная работа, содействие молодежной занятости и поддержка молодежного предпринимательства</t>
  </si>
  <si>
    <t>Профилактика социально-негативных явлений</t>
  </si>
  <si>
    <t>Приобретение методической литературы, видео продукции, наглядных материалов антинаркотической направленности. Подписка на журнал «Наркомат», газету «Пока не поздно».</t>
  </si>
  <si>
    <t>Организация и проведение конкурса фото, видео материалов по пропаганде ЗОЖ «Мы здоровы, присоединяйтесь!»</t>
  </si>
  <si>
    <t>Организация и проведение конкурса социальных и творческих проектов, программ по профилактике социально-негативных явлений, пропаганде ЗОЖ среди населения</t>
  </si>
  <si>
    <t>Организация и проведение конкурса на лучшую постановку работы по профилактике негативных явлений и пропаганде ЗОЖ среди учреждений культуры, библиотек района</t>
  </si>
  <si>
    <t>Марафон для трудных подростков «Всё в твоих руках!»</t>
  </si>
  <si>
    <t>Организация деятельности волонтёров - добровольцев, их обучение по программе «Равный – равному», поддержка и поощрение.</t>
  </si>
  <si>
    <t>Поддержка деятельности районного «Клуба интеллектуалов»</t>
  </si>
  <si>
    <t>Фестиваль клубов молодых семей «Крепкая семья – крепкая Россия».</t>
  </si>
  <si>
    <t>Конкурс спортивных объединений, клубов.</t>
  </si>
  <si>
    <t>Выявление очагов произрастания дикорастущей конопли, уничтожение её посевов.</t>
  </si>
  <si>
    <t>Промышленность</t>
  </si>
  <si>
    <t>Производство кирпича в с. Услон</t>
  </si>
  <si>
    <t>Разработка угольного карьера д. Нагишкина</t>
  </si>
  <si>
    <t>Сельское хозяйство</t>
  </si>
  <si>
    <t xml:space="preserve">СПК "Окинский" </t>
  </si>
  <si>
    <t>Реконструкция промышленного цеха стада кур-несушек, с.Ухтуй</t>
  </si>
  <si>
    <t>Развитие малых форм собственности:</t>
  </si>
  <si>
    <t>ИП глава КФХ Кузьмина -                                                                                              Строительство животноводческой фермы на 100 голов КРС</t>
  </si>
  <si>
    <t>Повышение плодородия почвы</t>
  </si>
  <si>
    <t>Развитие животноводства</t>
  </si>
  <si>
    <t>Профилактика инфекционных и паразитарных болезней</t>
  </si>
  <si>
    <t>Техническая политика</t>
  </si>
  <si>
    <t>Развитие малых форм собственности</t>
  </si>
  <si>
    <t>Поддержка сельскохозяйственных потребительских кооперативов</t>
  </si>
  <si>
    <t>ЖКХ</t>
  </si>
  <si>
    <t>Кимильтейское МО</t>
  </si>
  <si>
    <t>Новолетниковское МО</t>
  </si>
  <si>
    <t>Услонское МО</t>
  </si>
  <si>
    <t>Ухтуйское МО</t>
  </si>
  <si>
    <t xml:space="preserve">Промывка систем отопления в зданиях школ и детских садов </t>
  </si>
  <si>
    <t>Повышение безопасности дорожного движения</t>
  </si>
  <si>
    <t>в плане не было</t>
  </si>
  <si>
    <t>ЗРМО</t>
  </si>
  <si>
    <t>Малое предпринимательство</t>
  </si>
  <si>
    <t>Создание Центра поддержки предпринимательства в ЗРМО</t>
  </si>
  <si>
    <t>Оказание услуг Агенством "Бухгалтерская служба" субъектам малого предпринимательства</t>
  </si>
  <si>
    <t xml:space="preserve">Поддержка развития приоритетных направлений субъектов малого предпринимательства </t>
  </si>
  <si>
    <t>Поддержка развития сельскохозяйственных потребительских кооперативов в муниципальных образованиях Зиминского района</t>
  </si>
  <si>
    <t>Организация ярмарок вакансий и учебных мест, организация содействия самозанятости безработных граждан</t>
  </si>
  <si>
    <t>Организация проведения семинаров с СМП и контролирующими органами</t>
  </si>
  <si>
    <t>Предоставление финансовой помощи гражданам, зарегистрированным в Центре занятости населения для занятия предпринимательской деятельностью</t>
  </si>
  <si>
    <t>Обеспечение сельского населения товарами и услугами</t>
  </si>
  <si>
    <t>Охрана окружающей среды</t>
  </si>
  <si>
    <t>Обустройство мест размещения и захоронения ТБО (работа бульдозера)</t>
  </si>
  <si>
    <t>Оплата услуг на утилизацию ртутьсодержащих, люминесцентных ламп</t>
  </si>
  <si>
    <t>Организация и проведение общественных слушаний</t>
  </si>
  <si>
    <t>Лесовосстановительные мероприятия</t>
  </si>
  <si>
    <t>Лесовосстановление</t>
  </si>
  <si>
    <t>Проведение агротехнического ухода за лесными культурами</t>
  </si>
  <si>
    <t xml:space="preserve">Обработка почвы под лесные культуры </t>
  </si>
  <si>
    <t>Заготовка лесных семян сосны обыкновенной</t>
  </si>
  <si>
    <t>Выращивание стандартного посадочного материала</t>
  </si>
  <si>
    <t>Мероприятия СПК "Окинский"</t>
  </si>
  <si>
    <t>Утилизация опасных отходов 1-4 кл.</t>
  </si>
  <si>
    <t>Утилизация отходов птицеводства и животноводства</t>
  </si>
  <si>
    <t>Сбор металлолома</t>
  </si>
  <si>
    <t>Внесение в почву отходов животноводства и птицеводства</t>
  </si>
  <si>
    <t>Мониторинг почвы</t>
  </si>
  <si>
    <t>Благоустройство территорий цехов</t>
  </si>
  <si>
    <t>Ремонт и содержание пометохранилища</t>
  </si>
  <si>
    <t xml:space="preserve">Основные индикаторы социально-экономического развития </t>
  </si>
  <si>
    <t>Показатель</t>
  </si>
  <si>
    <t>Единица измерения</t>
  </si>
  <si>
    <t>Обеспеченность учреждениями к уровню 2006 г.</t>
  </si>
  <si>
    <t>%</t>
  </si>
  <si>
    <t>Музеи</t>
  </si>
  <si>
    <t>Число посещений</t>
  </si>
  <si>
    <t>Тыс.чел.</t>
  </si>
  <si>
    <t>Число мероприятий</t>
  </si>
  <si>
    <t>Ед.</t>
  </si>
  <si>
    <t>Число посадочных мест в учреждениях</t>
  </si>
  <si>
    <t>Тыс.экз.</t>
  </si>
  <si>
    <t>Число клубных формирований</t>
  </si>
  <si>
    <t>Библиотечный фонд библиотек в районе</t>
  </si>
  <si>
    <t>Чел.</t>
  </si>
  <si>
    <t xml:space="preserve">Молодежная политика </t>
  </si>
  <si>
    <t>Количество общественных организаций</t>
  </si>
  <si>
    <t>Количество обеспеченных молодых семей жильем</t>
  </si>
  <si>
    <t>семья</t>
  </si>
  <si>
    <t>Количество команд КВН</t>
  </si>
  <si>
    <t>Количество клубов молодых семей</t>
  </si>
  <si>
    <t>Сезонная занятость (летний период)</t>
  </si>
  <si>
    <t xml:space="preserve">Сельское хозяйство </t>
  </si>
  <si>
    <t xml:space="preserve">индекс физического объема </t>
  </si>
  <si>
    <t>Овощи</t>
  </si>
  <si>
    <t>Поголовье КРС</t>
  </si>
  <si>
    <t>Обеспеченность больничными койками – всего, коек на 10 000 нас.</t>
  </si>
  <si>
    <t>в т.ч. дневного пребывания в стационарах, коек на 10 000 нас.</t>
  </si>
  <si>
    <t>Обеспеченность врачами, на 10 000 нас.</t>
  </si>
  <si>
    <t>Обеспеченность средним медицинским персоналом, на 10 000 нас.</t>
  </si>
  <si>
    <t>Уровень младенческой смертности, случ. на 1000 род-хся живыми</t>
  </si>
  <si>
    <t>Обеспеченность основных и средних школ компьютерными классами нового поколения</t>
  </si>
  <si>
    <t>Удельный вес выпускников школ, поступивших в вузы</t>
  </si>
  <si>
    <t xml:space="preserve"> -</t>
  </si>
  <si>
    <t>Удельный вес учителей в дневных общеобразовательных учреждениях, имеющих высшее образование</t>
  </si>
  <si>
    <t>Удельный вес учащихся, обучающихся во вторую смену</t>
  </si>
  <si>
    <t>Охват детей с ограниченными возможностями здоровья образовательными учреждениями I-VIII вида</t>
  </si>
  <si>
    <t>Удельный вес учащихся общеобразовательных учреждений, посещающих учреждения дополнительного образования</t>
  </si>
  <si>
    <t>Удельный вес численности, занимающихся в спортивных секциях и группах физкультурно-оздоровительного направления</t>
  </si>
  <si>
    <t>Охват детей и подростков массовым спортом</t>
  </si>
  <si>
    <t>в т.ч. детско-юношеским спортом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</si>
  <si>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</si>
  <si>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млн. руб.</t>
  </si>
  <si>
    <t xml:space="preserve">Индекс промышленного производства </t>
  </si>
  <si>
    <t>чел.</t>
  </si>
  <si>
    <t xml:space="preserve">Количество малых предприятий </t>
  </si>
  <si>
    <t>ед.</t>
  </si>
  <si>
    <t>Общая заболеваемость, случ. на 10 000 нас.</t>
  </si>
  <si>
    <t>Доля земель природного комплекса (ООПТ)</t>
  </si>
  <si>
    <t>Количество мест размещения отходов, обустроенных в соответствии с природоохранным законодательством</t>
  </si>
  <si>
    <t>шт.</t>
  </si>
  <si>
    <t>Количество людей включенных в мероприятия по повышению экоогического образования и просвещения</t>
  </si>
  <si>
    <t>Валовый сбор зерна</t>
  </si>
  <si>
    <t>сельхозпредприятия</t>
  </si>
  <si>
    <t>КФХ</t>
  </si>
  <si>
    <t>Картофель</t>
  </si>
  <si>
    <t>население</t>
  </si>
  <si>
    <t>в том числе коров</t>
  </si>
  <si>
    <t>Свиней</t>
  </si>
  <si>
    <t>Птица</t>
  </si>
  <si>
    <t>Валовая продукция во всех категориях</t>
  </si>
  <si>
    <t>Сельхозорганизации</t>
  </si>
  <si>
    <t>ИФО</t>
  </si>
  <si>
    <t>Население</t>
  </si>
  <si>
    <t>Производство мяса</t>
  </si>
  <si>
    <t>Производство молока</t>
  </si>
  <si>
    <t>Производство яйца</t>
  </si>
  <si>
    <t>Приобретение техники</t>
  </si>
  <si>
    <t>тыс.тн.</t>
  </si>
  <si>
    <t>тыс. гол.</t>
  </si>
  <si>
    <t>тыс. тн.</t>
  </si>
  <si>
    <t>тыс. шт.</t>
  </si>
  <si>
    <t>Охват детей в возрасте 1-6 лет дошкольными учреждениями</t>
  </si>
  <si>
    <t>Охват учащихся 1-3(4) классов режимом продленного дня к общей численности обучающихся</t>
  </si>
  <si>
    <t>Доля, школ работающих в две смены от общего числа школ</t>
  </si>
  <si>
    <t>Обеспеченность штатными физкультурными работниками на 10 000 человек</t>
  </si>
  <si>
    <t>Образование и физическая культура</t>
  </si>
  <si>
    <t>на уровне</t>
  </si>
  <si>
    <t xml:space="preserve"> + 2 п.п.</t>
  </si>
  <si>
    <t xml:space="preserve"> - 4 п.п.</t>
  </si>
  <si>
    <t>случ.</t>
  </si>
  <si>
    <t>коек</t>
  </si>
  <si>
    <t>Показатели поздней диагностики злокачественных опухолей на прикрепленной территории визуальная запущенность</t>
  </si>
  <si>
    <t>Показатели раннего выявления злокачественных опухолей на прикрепленной территории</t>
  </si>
  <si>
    <t xml:space="preserve"> - 0,1 п.п.</t>
  </si>
  <si>
    <t>Сохранение стабильной наркотической ситуации в районе. Отсутствие тенденции к росту больных с диагнозом "наркомания", "хронический алкоголизм"</t>
  </si>
  <si>
    <t>Организация методических семинаров для  специалистов, занимающихся профилактикой наркомании, алкоголизма, табакокурения</t>
  </si>
  <si>
    <t>Снижение количества учащихся, состоящих на учёте в школьных наркопостах за употребление табака, алкоголя</t>
  </si>
  <si>
    <t xml:space="preserve">Улучшение качества досуга молодёжи посредством активизации деятельности спортивных кружков, клубов по интересам.  Организация работы: </t>
  </si>
  <si>
    <t>спортивных площадок</t>
  </si>
  <si>
    <t>спортивных объединений</t>
  </si>
  <si>
    <t>районных клубов «Молодая семья»</t>
  </si>
  <si>
    <t>вовлечение в спортивные массовые мероприятия детей и молодёжи</t>
  </si>
  <si>
    <t>Увеличение количества учащихся, прошедших обучение по образовательным программам профилактики наркомании и токсикомании</t>
  </si>
  <si>
    <t>Развитие добровольческого движения на территории муниципального образования. Подготовка волонтёров среди учащихся  для проведения профилактических мероприятий в образовательных учреждениях по программе «Да!». Обучение организаторов - добровольцев по программе «Равный- равному» для организации и проведения спортивных, профилактических мероприятий на территориях  сельских поселений, в т.ч. рамках работы спортивных площадок.</t>
  </si>
  <si>
    <t>Обеспечение 100% охвата учащихся школ мероприятиями по профилактике социально-негативных явлений. Охват учащихся профессиональных училищ – не менее 65%.</t>
  </si>
  <si>
    <t>Привлечение к работе по профилактике социально-негативных явлений родительского актива (не менее 20 человек) с целью проведения просветительской работы с родителями на рабочих местах, на родительских собраниях в школах. Обеспечение их методической литературой, раздаточным материалом.</t>
  </si>
  <si>
    <t xml:space="preserve">Охват детей и подростков «группы риска» мероприятиями профилактического характера </t>
  </si>
  <si>
    <t>Изготовление и распространение не менее 2 000 листовок 5 различных видов, 50 плакатов, выпуск 300 буклетов для родителей.</t>
  </si>
  <si>
    <t>уч.</t>
  </si>
  <si>
    <t>Количество малых предприятий на 1000 населения</t>
  </si>
  <si>
    <t>Количество индивидуальных предпринимателей</t>
  </si>
  <si>
    <t>Численность работающих на малых предприятиях</t>
  </si>
  <si>
    <t>Среднемесячная начисленная заработная плата работников малых предприятий</t>
  </si>
  <si>
    <t>руб.</t>
  </si>
  <si>
    <t>Выручка от реализации, работ, услуг предприятий малого предпринимательства</t>
  </si>
  <si>
    <t>млн.руб.</t>
  </si>
  <si>
    <t>Объем налоговых поступлений от предпринимательской деятельности в бюджет МО</t>
  </si>
  <si>
    <t>тыс.руб.</t>
  </si>
  <si>
    <t>Выручка от реализации продукции, работ, услуг</t>
  </si>
  <si>
    <t>Среднесписочная численность работников</t>
  </si>
  <si>
    <t>Фонд оплаты труда</t>
  </si>
  <si>
    <t>Среднемесячная начисленная заработная плата</t>
  </si>
  <si>
    <t>сельхозорганизации</t>
  </si>
  <si>
    <t>Объем финансирования, предусмотренный на 2012 год, тыс. руб.</t>
  </si>
  <si>
    <t xml:space="preserve">  МОУ Ухтуйская СОШ, МДОУ Покровский д/с.</t>
  </si>
  <si>
    <t>Ухтуйского д/с, Ц Хазанского д/с, Новолетниковского  д/с</t>
  </si>
  <si>
    <t>Самарского д/с. Услонского д/с</t>
  </si>
  <si>
    <t>Проектирование и строительсва Ухтойской СОШ</t>
  </si>
  <si>
    <t>проектирование и строительсво Ц-Хазансой СОШ</t>
  </si>
  <si>
    <t>Проектирование и строительство Басалаевской ООШ</t>
  </si>
  <si>
    <t>Проектирование и строительсво начального блока Батамиской СОШ</t>
  </si>
  <si>
    <t>в МОУ Кимильтейская СОШ, МОУ Мординская НОШ</t>
  </si>
  <si>
    <t>Реконструкция стадиона ДЮСК "Колос"</t>
  </si>
  <si>
    <t>Программа на 2012 г.</t>
  </si>
  <si>
    <t>Исполнение за 2012 год</t>
  </si>
  <si>
    <t xml:space="preserve"> + 12,2 п.п.</t>
  </si>
  <si>
    <t xml:space="preserve"> - 4,6 п.п.</t>
  </si>
  <si>
    <t xml:space="preserve"> - 0,4 п.п.</t>
  </si>
  <si>
    <t xml:space="preserve"> - 0,7 п.п.</t>
  </si>
  <si>
    <t xml:space="preserve"> - 5,5 п.п.</t>
  </si>
  <si>
    <t xml:space="preserve"> - 1,1 п.п.</t>
  </si>
  <si>
    <t xml:space="preserve"> - 6,3 п.п.</t>
  </si>
  <si>
    <t xml:space="preserve"> + 5,1 п.п.</t>
  </si>
  <si>
    <t xml:space="preserve"> - 4,5 п.п.</t>
  </si>
  <si>
    <t xml:space="preserve"> - 5,3 п.п.</t>
  </si>
  <si>
    <t>Кап.ремонт Хазанского отделения</t>
  </si>
  <si>
    <t>Обслуживание и ремонт пожарной сигнализации</t>
  </si>
  <si>
    <t>Строительство молочного комплекса на 400 голов, с. Новолетники</t>
  </si>
  <si>
    <t>СПСК "Заря" - Реконструкция цеха по выработке мясных полуфабрикатов</t>
  </si>
  <si>
    <t xml:space="preserve">Капитальный ремонт водовода от БОС до с. Перевоз с разводящей сетью по селу. (L-6,3км,   Ф -50мм -100мм) </t>
  </si>
  <si>
    <t xml:space="preserve">Реконструкция котельной в с. Кимильтей - больница (Перевод эл. котельной на котельную, работающую на твердом топливе) </t>
  </si>
  <si>
    <t>Масляногорская МО</t>
  </si>
  <si>
    <t>Капитальный ремонт водопроводных сетей в с.Масляногорск:                                                                      п. Южный  L - 435м, Ф -100мм, ул. Полевая  L - 480м, Ф - 100мм, ул. Садовая L - 380м,  Ф - 100мм</t>
  </si>
  <si>
    <t xml:space="preserve">Капитальный ремонт канализационных сетей  в с. Масляногорск: ул. Полевя L- 320м, Ф - 150мм, ул. Садовой L-400м Ф-150мм, а также капитальный ремонт септика.  </t>
  </si>
  <si>
    <t xml:space="preserve">Капитальный ремонт скважин с установкой фильтров (превышение взвешенных)           </t>
  </si>
  <si>
    <t xml:space="preserve">СМР по водоводу на с. Самара       </t>
  </si>
  <si>
    <t xml:space="preserve">Капитальный ремонт канализационных  сетей  в с. Ухтуй по ул. Советская и по ул. Лесная </t>
  </si>
  <si>
    <t>Хзанское МО</t>
  </si>
  <si>
    <t>Капитальный ремонт котельной в п. Ц Хазан (замена оборудования)</t>
  </si>
  <si>
    <t>Капитальный ремонь котельной школы С. Новолетники и тепловых сетей (перевод эл. Котельной на котельную, работающую на твердом топливе)</t>
  </si>
  <si>
    <t>Проведение энергитичеких обследований</t>
  </si>
  <si>
    <t>Установка приборов учета</t>
  </si>
  <si>
    <t>Текущий ремонт библиотек: Зулумай, Ухтуй</t>
  </si>
  <si>
    <t>Расширение сети учреждений культуры. Открытие Хазанской библиотеки (в здании клуба) книжный фонд 7 тыс.экз.</t>
  </si>
  <si>
    <t>Проведение культурно массовых мероприятий</t>
  </si>
  <si>
    <t xml:space="preserve">Укрепление материально-технической базы, приобретение мебели </t>
  </si>
  <si>
    <t>Укрепление материально-технической базы, приобретение обогревателей</t>
  </si>
  <si>
    <t>Приобретение библиобуса для обслуживания населенных пунктов, не имеющих станционарных библибтек</t>
  </si>
  <si>
    <t>Приобретение компьтнров для сельских библиотек Самара, Покровка</t>
  </si>
  <si>
    <t>Капитальный ремонт учреждений: Мордино, Покровка</t>
  </si>
  <si>
    <t>костюмы</t>
  </si>
  <si>
    <t>музыкальные инструменты</t>
  </si>
  <si>
    <t>Компютеризация музея (приобретение компьтеров)</t>
  </si>
  <si>
    <t>Текущий ремонт библиотек: Сологубово, МЦБ</t>
  </si>
  <si>
    <t>Капитальный ремонт учреждений: б-Воронежский д.д.д/дс. Перевоз</t>
  </si>
  <si>
    <t>Изучение передового опыта работы органов исполнительной власти и организации сферы потребительского рынка Иркутской области</t>
  </si>
  <si>
    <t>Открыти новых объетов розничной торгвли - 7 специализированных отделов</t>
  </si>
  <si>
    <t>Проведение ежегодногоанализа обеспеченности населения иорговыми полщадями, посадочными местами в организациях общественного питания</t>
  </si>
  <si>
    <t>Реконструкция и модернизация объектов розгичной торговли в современные форматы</t>
  </si>
  <si>
    <t>Оптимизация размещения объектов мелкорозничной торговли на территории муниципального образования в соответсвии со схемой их размещения</t>
  </si>
  <si>
    <t>Открытие новых, реконструкция и модернизация объектов общественного питания в общедоступной сети</t>
  </si>
  <si>
    <t xml:space="preserve">Совершенствование сиситемы обеспечение школиников горячим питанием </t>
  </si>
  <si>
    <t>Создание обьектов придорожного сервиса</t>
  </si>
  <si>
    <t>Проведение анализа отребности в кадрах для предприятий торговли, общественного питания и бытового обслуживания</t>
  </si>
  <si>
    <t>Организация взаимодействия руководителей организаций сферы торговли, общественного питания, бытового обслуживания, потребительской кооперациии  и учебных заведний по вопросам подготовки професиональных кадров, повышение квалификации кадров</t>
  </si>
  <si>
    <t>Организация районного  конкурса на лучшее предприятие сферы торговли Зиминского районного муниципального образования</t>
  </si>
  <si>
    <t>Поддержка начинающим - субсидии начинающим на создание собственного бизнеса</t>
  </si>
  <si>
    <t>Предприятие по производству сыров ООО «Дом сыра» в с. Кимильтей.</t>
  </si>
  <si>
    <t>Приобретение оборудования для утилизации древесных отходов</t>
  </si>
  <si>
    <t>Акция по очистке русла руч. Шерагул</t>
  </si>
  <si>
    <t>Программа на 2012г.</t>
  </si>
  <si>
    <t xml:space="preserve">Учреждения дополнительного образования детей </t>
  </si>
  <si>
    <t xml:space="preserve">Библиотеки </t>
  </si>
  <si>
    <t xml:space="preserve">Досуговые учреждения </t>
  </si>
  <si>
    <t>Число посещений в клубных формирований</t>
  </si>
  <si>
    <t>Число работающих</t>
  </si>
  <si>
    <t>Дополнительные платежи в бюджет (за вновь созданных рабочих мест)</t>
  </si>
  <si>
    <t>разработка проекта нормативов образования отходои лимитов на их размещения</t>
  </si>
  <si>
    <t>Разработка проектов СЗЗ</t>
  </si>
  <si>
    <t>Сбор, буртовка, компостирование отходов животноводства и птицеводства на времменных полощадках</t>
  </si>
  <si>
    <t>Проектирование строительства площадо для временного хранение помета, навоза</t>
  </si>
  <si>
    <t>в 2,8 раза</t>
  </si>
  <si>
    <t>Архитектура</t>
  </si>
  <si>
    <t>«Разработка градостроительной документации о территориальном планировании развития Зиминского района и сельских поселений»</t>
  </si>
  <si>
    <t>Отчет о ходе финансирования и выполнения Программы за 2012 год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</si>
</sst>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_ ;[Red]\-#,##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b/>
      <i/>
      <sz val="12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gray0625">
        <bgColor theme="9" tint="0.5999900102615356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bgColor theme="9" tint="0.39998000860214233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theme="0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5" fillId="3" borderId="6" xfId="0" applyFont="1" applyFill="1" applyBorder="1"/>
    <xf numFmtId="0" fontId="5" fillId="4" borderId="1" xfId="0" applyFont="1" applyFill="1" applyBorder="1"/>
    <xf numFmtId="0" fontId="4" fillId="5" borderId="1" xfId="0" applyFont="1" applyFill="1" applyBorder="1" applyAlignment="1">
      <alignment horizontal="right"/>
    </xf>
    <xf numFmtId="0" fontId="5" fillId="6" borderId="6" xfId="0" applyFont="1" applyFill="1" applyBorder="1"/>
    <xf numFmtId="0" fontId="4" fillId="7" borderId="1" xfId="0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5" fillId="5" borderId="0" xfId="0" applyFont="1" applyFill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10" fillId="4" borderId="1" xfId="0" applyFont="1" applyFill="1" applyBorder="1"/>
    <xf numFmtId="0" fontId="7" fillId="0" borderId="1" xfId="0" applyFont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9" borderId="9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0" fontId="2" fillId="9" borderId="11" xfId="0" applyFont="1" applyFill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/>
    </xf>
    <xf numFmtId="0" fontId="2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5" fillId="6" borderId="6" xfId="0" applyNumberFormat="1" applyFont="1" applyFill="1" applyBorder="1"/>
    <xf numFmtId="4" fontId="5" fillId="6" borderId="12" xfId="0" applyNumberFormat="1" applyFont="1" applyFill="1" applyBorder="1"/>
    <xf numFmtId="4" fontId="4" fillId="7" borderId="1" xfId="0" applyNumberFormat="1" applyFont="1" applyFill="1" applyBorder="1"/>
    <xf numFmtId="4" fontId="4" fillId="7" borderId="13" xfId="0" applyNumberFormat="1" applyFont="1" applyFill="1" applyBorder="1"/>
    <xf numFmtId="4" fontId="5" fillId="3" borderId="6" xfId="0" applyNumberFormat="1" applyFont="1" applyFill="1" applyBorder="1" applyAlignment="1">
      <alignment/>
    </xf>
    <xf numFmtId="4" fontId="5" fillId="3" borderId="12" xfId="0" applyNumberFormat="1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4" fontId="4" fillId="2" borderId="13" xfId="0" applyNumberFormat="1" applyFont="1" applyFill="1" applyBorder="1" applyAlignment="1">
      <alignment/>
    </xf>
    <xf numFmtId="4" fontId="4" fillId="0" borderId="1" xfId="0" applyNumberFormat="1" applyFont="1" applyBorder="1"/>
    <xf numFmtId="4" fontId="4" fillId="0" borderId="13" xfId="0" applyNumberFormat="1" applyFont="1" applyBorder="1"/>
    <xf numFmtId="4" fontId="5" fillId="4" borderId="1" xfId="0" applyNumberFormat="1" applyFont="1" applyFill="1" applyBorder="1"/>
    <xf numFmtId="4" fontId="5" fillId="4" borderId="13" xfId="0" applyNumberFormat="1" applyFont="1" applyFill="1" applyBorder="1"/>
    <xf numFmtId="4" fontId="5" fillId="3" borderId="6" xfId="0" applyNumberFormat="1" applyFont="1" applyFill="1" applyBorder="1"/>
    <xf numFmtId="4" fontId="5" fillId="3" borderId="12" xfId="0" applyNumberFormat="1" applyFont="1" applyFill="1" applyBorder="1"/>
    <xf numFmtId="4" fontId="4" fillId="2" borderId="1" xfId="0" applyNumberFormat="1" applyFont="1" applyFill="1" applyBorder="1"/>
    <xf numFmtId="4" fontId="4" fillId="2" borderId="13" xfId="0" applyNumberFormat="1" applyFont="1" applyFill="1" applyBorder="1"/>
    <xf numFmtId="4" fontId="4" fillId="0" borderId="2" xfId="0" applyNumberFormat="1" applyFont="1" applyBorder="1"/>
    <xf numFmtId="4" fontId="4" fillId="0" borderId="14" xfId="0" applyNumberFormat="1" applyFont="1" applyBorder="1"/>
    <xf numFmtId="4" fontId="10" fillId="4" borderId="1" xfId="0" applyNumberFormat="1" applyFont="1" applyFill="1" applyBorder="1"/>
    <xf numFmtId="4" fontId="10" fillId="4" borderId="13" xfId="0" applyNumberFormat="1" applyFont="1" applyFill="1" applyBorder="1"/>
    <xf numFmtId="4" fontId="7" fillId="0" borderId="1" xfId="0" applyNumberFormat="1" applyFont="1" applyBorder="1"/>
    <xf numFmtId="4" fontId="7" fillId="0" borderId="13" xfId="0" applyNumberFormat="1" applyFont="1" applyBorder="1"/>
    <xf numFmtId="4" fontId="7" fillId="5" borderId="1" xfId="0" applyNumberFormat="1" applyFont="1" applyFill="1" applyBorder="1"/>
    <xf numFmtId="4" fontId="4" fillId="5" borderId="1" xfId="0" applyNumberFormat="1" applyFont="1" applyFill="1" applyBorder="1"/>
    <xf numFmtId="4" fontId="4" fillId="4" borderId="1" xfId="0" applyNumberFormat="1" applyFont="1" applyFill="1" applyBorder="1"/>
    <xf numFmtId="4" fontId="4" fillId="4" borderId="13" xfId="0" applyNumberFormat="1" applyFont="1" applyFill="1" applyBorder="1"/>
    <xf numFmtId="4" fontId="5" fillId="3" borderId="15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8" xfId="0" applyFont="1" applyFill="1" applyBorder="1"/>
    <xf numFmtId="4" fontId="5" fillId="3" borderId="8" xfId="0" applyNumberFormat="1" applyFont="1" applyFill="1" applyBorder="1"/>
    <xf numFmtId="4" fontId="5" fillId="3" borderId="16" xfId="0" applyNumberFormat="1" applyFont="1" applyFill="1" applyBorder="1"/>
    <xf numFmtId="4" fontId="5" fillId="5" borderId="13" xfId="0" applyNumberFormat="1" applyFont="1" applyFill="1" applyBorder="1"/>
    <xf numFmtId="3" fontId="4" fillId="0" borderId="1" xfId="0" applyNumberFormat="1" applyFont="1" applyBorder="1"/>
    <xf numFmtId="165" fontId="4" fillId="2" borderId="1" xfId="0" applyNumberFormat="1" applyFont="1" applyFill="1" applyBorder="1" applyAlignment="1">
      <alignment/>
    </xf>
    <xf numFmtId="165" fontId="5" fillId="3" borderId="6" xfId="0" applyNumberFormat="1" applyFont="1" applyFill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7" fillId="4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3" fontId="5" fillId="3" borderId="15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5" fillId="10" borderId="6" xfId="0" applyFont="1" applyFill="1" applyBorder="1"/>
    <xf numFmtId="4" fontId="5" fillId="10" borderId="6" xfId="0" applyNumberFormat="1" applyFont="1" applyFill="1" applyBorder="1"/>
    <xf numFmtId="4" fontId="5" fillId="10" borderId="12" xfId="0" applyNumberFormat="1" applyFont="1" applyFill="1" applyBorder="1"/>
    <xf numFmtId="0" fontId="4" fillId="8" borderId="1" xfId="0" applyFont="1" applyFill="1" applyBorder="1" applyAlignment="1">
      <alignment horizontal="right"/>
    </xf>
    <xf numFmtId="4" fontId="4" fillId="8" borderId="1" xfId="0" applyNumberFormat="1" applyFont="1" applyFill="1" applyBorder="1"/>
    <xf numFmtId="4" fontId="4" fillId="8" borderId="13" xfId="0" applyNumberFormat="1" applyFont="1" applyFill="1" applyBorder="1"/>
    <xf numFmtId="0" fontId="4" fillId="8" borderId="1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/>
    <xf numFmtId="3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166" fontId="4" fillId="4" borderId="13" xfId="0" applyNumberFormat="1" applyFont="1" applyFill="1" applyBorder="1"/>
    <xf numFmtId="166" fontId="4" fillId="5" borderId="13" xfId="0" applyNumberFormat="1" applyFont="1" applyFill="1" applyBorder="1"/>
    <xf numFmtId="4" fontId="2" fillId="0" borderId="1" xfId="0" applyNumberFormat="1" applyFont="1" applyBorder="1" applyAlignment="1">
      <alignment horizontal="center" vertical="center"/>
    </xf>
    <xf numFmtId="4" fontId="4" fillId="10" borderId="13" xfId="0" applyNumberFormat="1" applyFont="1" applyFill="1" applyBorder="1"/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8" borderId="21" xfId="0" applyFont="1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 vertical="top" wrapText="1"/>
    </xf>
    <xf numFmtId="0" fontId="8" fillId="8" borderId="17" xfId="0" applyFont="1" applyFill="1" applyBorder="1" applyAlignment="1">
      <alignment horizontal="left" vertical="top" wrapText="1"/>
    </xf>
    <xf numFmtId="0" fontId="8" fillId="8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/>
    </xf>
    <xf numFmtId="0" fontId="0" fillId="2" borderId="22" xfId="0" applyFill="1" applyBorder="1"/>
    <xf numFmtId="0" fontId="0" fillId="2" borderId="23" xfId="0" applyFill="1" applyBorder="1"/>
    <xf numFmtId="0" fontId="4" fillId="2" borderId="2" xfId="0" applyFont="1" applyFill="1" applyBorder="1" applyAlignment="1">
      <alignment horizontal="center"/>
    </xf>
    <xf numFmtId="0" fontId="0" fillId="2" borderId="17" xfId="0" applyFill="1" applyBorder="1"/>
    <xf numFmtId="0" fontId="0" fillId="2" borderId="8" xfId="0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3" fillId="0" borderId="20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left" vertical="top" wrapText="1"/>
    </xf>
    <xf numFmtId="0" fontId="5" fillId="8" borderId="19" xfId="0" applyFont="1" applyFill="1" applyBorder="1" applyAlignment="1">
      <alignment horizontal="left" vertical="top" wrapText="1"/>
    </xf>
    <xf numFmtId="0" fontId="4" fillId="8" borderId="17" xfId="0" applyFont="1" applyFill="1" applyBorder="1" applyAlignment="1">
      <alignment horizontal="left" vertical="top" wrapText="1"/>
    </xf>
    <xf numFmtId="0" fontId="4" fillId="8" borderId="8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6" fillId="8" borderId="2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/>
    </xf>
    <xf numFmtId="0" fontId="5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36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3" fillId="9" borderId="9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13" fillId="9" borderId="10" xfId="0" applyFont="1" applyFill="1" applyBorder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9" borderId="9" xfId="0" applyFont="1" applyFill="1" applyBorder="1" applyAlignment="1">
      <alignment horizontal="left"/>
    </xf>
    <xf numFmtId="0" fontId="2" fillId="9" borderId="11" xfId="0" applyFont="1" applyFill="1" applyBorder="1" applyAlignment="1">
      <alignment horizontal="left"/>
    </xf>
    <xf numFmtId="0" fontId="2" fillId="9" borderId="37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13" fillId="11" borderId="1" xfId="0" applyFont="1" applyFill="1" applyBorder="1" applyAlignment="1">
      <alignment horizontal="left" wrapText="1"/>
    </xf>
    <xf numFmtId="0" fontId="13" fillId="11" borderId="9" xfId="0" applyFont="1" applyFill="1" applyBorder="1" applyAlignment="1">
      <alignment horizontal="left" wrapText="1"/>
    </xf>
    <xf numFmtId="0" fontId="13" fillId="11" borderId="11" xfId="0" applyFont="1" applyFill="1" applyBorder="1" applyAlignment="1">
      <alignment horizontal="left" wrapText="1"/>
    </xf>
    <xf numFmtId="0" fontId="13" fillId="11" borderId="10" xfId="0" applyFont="1" applyFill="1" applyBorder="1" applyAlignment="1">
      <alignment horizontal="left" wrapText="1"/>
    </xf>
    <xf numFmtId="0" fontId="13" fillId="11" borderId="9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1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H795"/>
  <sheetViews>
    <sheetView tabSelected="1" zoomScaleSheetLayoutView="100" workbookViewId="0" topLeftCell="A1">
      <selection activeCell="D2" sqref="D2"/>
    </sheetView>
  </sheetViews>
  <sheetFormatPr defaultColWidth="9.140625" defaultRowHeight="15"/>
  <cols>
    <col min="1" max="1" width="5.7109375" style="1" customWidth="1"/>
    <col min="2" max="2" width="39.57421875" style="1" customWidth="1"/>
    <col min="3" max="3" width="17.7109375" style="1" customWidth="1"/>
    <col min="4" max="4" width="21.57421875" style="1" customWidth="1"/>
    <col min="5" max="5" width="22.7109375" style="1" customWidth="1"/>
    <col min="6" max="6" width="14.8515625" style="1" customWidth="1"/>
    <col min="7" max="7" width="14.140625" style="1" customWidth="1"/>
    <col min="8" max="16384" width="9.140625" style="1" customWidth="1"/>
  </cols>
  <sheetData>
    <row r="1" spans="1:7" ht="15">
      <c r="A1" s="316" t="s">
        <v>321</v>
      </c>
      <c r="B1" s="316"/>
      <c r="C1" s="316"/>
      <c r="D1" s="316"/>
      <c r="E1" s="316"/>
      <c r="F1" s="316"/>
      <c r="G1" s="316"/>
    </row>
    <row r="2" ht="16.5" thickBot="1"/>
    <row r="3" spans="1:7" ht="65.25" customHeight="1" thickBot="1">
      <c r="A3" s="6" t="s">
        <v>0</v>
      </c>
      <c r="B3" s="7" t="s">
        <v>1</v>
      </c>
      <c r="C3" s="7" t="s">
        <v>2</v>
      </c>
      <c r="D3" s="7" t="s">
        <v>21</v>
      </c>
      <c r="E3" s="7" t="s">
        <v>240</v>
      </c>
      <c r="F3" s="7" t="s">
        <v>3</v>
      </c>
      <c r="G3" s="8" t="s">
        <v>4</v>
      </c>
    </row>
    <row r="4" spans="1:7" ht="15">
      <c r="A4" s="244"/>
      <c r="B4" s="241" t="s">
        <v>5</v>
      </c>
      <c r="C4" s="241">
        <v>2012</v>
      </c>
      <c r="D4" s="13" t="s">
        <v>6</v>
      </c>
      <c r="E4" s="76">
        <f>E5+E6+E7+E8</f>
        <v>518210.73</v>
      </c>
      <c r="F4" s="76">
        <f>F5+F6+F7+F8</f>
        <v>229022.6</v>
      </c>
      <c r="G4" s="77">
        <f>F4/E4*100</f>
        <v>44.19487801806034</v>
      </c>
    </row>
    <row r="5" spans="1:7" ht="15">
      <c r="A5" s="245"/>
      <c r="B5" s="242"/>
      <c r="C5" s="242"/>
      <c r="D5" s="14" t="s">
        <v>10</v>
      </c>
      <c r="E5" s="78">
        <f aca="true" t="shared" si="0" ref="E5:E8">E10+E86+E102+E177+E316+E356+E411+E431+E488+E570+E615+E675</f>
        <v>6099</v>
      </c>
      <c r="F5" s="78">
        <f>F10+F86+F102+F177+F316+F356+F411+F431+F488+F570+F615+F675</f>
        <v>18925.699999999997</v>
      </c>
      <c r="G5" s="79">
        <f>F5/E5*100</f>
        <v>310.30824725364806</v>
      </c>
    </row>
    <row r="6" spans="1:7" ht="15">
      <c r="A6" s="245"/>
      <c r="B6" s="242"/>
      <c r="C6" s="242"/>
      <c r="D6" s="14" t="s">
        <v>7</v>
      </c>
      <c r="E6" s="78">
        <f>E11+E87+E103+E178+E317+E357+E412+E432+E489+E571+E616+E676+E788</f>
        <v>397356.9</v>
      </c>
      <c r="F6" s="78">
        <f>F11+F87+F103+F178+F317+F357+F412+F432+F489+F571+F616+F676+F793</f>
        <v>94939.81000000001</v>
      </c>
      <c r="G6" s="79">
        <f aca="true" t="shared" si="1" ref="G6:G8">F6/E6*100</f>
        <v>23.89283034974352</v>
      </c>
    </row>
    <row r="7" spans="1:7" ht="15">
      <c r="A7" s="245"/>
      <c r="B7" s="242"/>
      <c r="C7" s="242"/>
      <c r="D7" s="14" t="s">
        <v>9</v>
      </c>
      <c r="E7" s="78">
        <f>E12+E88+E104+E179+E318+E358+E413+E433+E490+E572+E617+E677+E789</f>
        <v>20268.1</v>
      </c>
      <c r="F7" s="78"/>
      <c r="G7" s="79">
        <f t="shared" si="1"/>
        <v>0</v>
      </c>
    </row>
    <row r="8" spans="1:7" ht="16.5" thickBot="1">
      <c r="A8" s="246"/>
      <c r="B8" s="243"/>
      <c r="C8" s="243"/>
      <c r="D8" s="15" t="s">
        <v>8</v>
      </c>
      <c r="E8" s="78">
        <f t="shared" si="0"/>
        <v>94486.73</v>
      </c>
      <c r="F8" s="78">
        <f>F13+F89+F105+F180+F319+F359+F414+F434+F491+F573+F618+F678</f>
        <v>115157.09</v>
      </c>
      <c r="G8" s="79">
        <f t="shared" si="1"/>
        <v>121.87646879090852</v>
      </c>
    </row>
    <row r="9" spans="1:7" s="2" customFormat="1" ht="15">
      <c r="A9" s="179" t="s">
        <v>11</v>
      </c>
      <c r="B9" s="180"/>
      <c r="C9" s="180"/>
      <c r="D9" s="10" t="s">
        <v>6</v>
      </c>
      <c r="E9" s="80">
        <f>E10+E11+E12+E13</f>
        <v>331194</v>
      </c>
      <c r="F9" s="112">
        <f>SUM(F10:F13)</f>
        <v>22675.42</v>
      </c>
      <c r="G9" s="81">
        <f>F9/E9*100</f>
        <v>6.8465672687307135</v>
      </c>
    </row>
    <row r="10" spans="1:7" ht="15">
      <c r="A10" s="197"/>
      <c r="B10" s="198"/>
      <c r="C10" s="198"/>
      <c r="D10" s="9" t="s">
        <v>10</v>
      </c>
      <c r="E10" s="82">
        <f>E16+E21+E26+E31+E36+E41+E46+E51+E56+E61+E66+E71+E76+E81</f>
        <v>0</v>
      </c>
      <c r="F10" s="82">
        <f>F16+F21+F26+F31+F36+F41+F46+F51+F56+F61+F66+F71+F76+F81+F86</f>
        <v>8566.1</v>
      </c>
      <c r="G10" s="83">
        <v>0</v>
      </c>
    </row>
    <row r="11" spans="1:7" ht="15">
      <c r="A11" s="197"/>
      <c r="B11" s="198"/>
      <c r="C11" s="198"/>
      <c r="D11" s="9" t="s">
        <v>7</v>
      </c>
      <c r="E11" s="82">
        <f>E17+E22+E27+E32+E37+E42+E47+E52+E57+E62+E67+E72+E77+E82</f>
        <v>321407.7</v>
      </c>
      <c r="F11" s="111">
        <f>F17+F22+F27+F32+F37+F42+F47+F52+F57+F62+F67+F72+F77+F82+F87</f>
        <v>2439.08</v>
      </c>
      <c r="G11" s="83">
        <f aca="true" t="shared" si="2" ref="G11:G13">F11/E11*100</f>
        <v>0.7588741651180105</v>
      </c>
    </row>
    <row r="12" spans="1:7" ht="15">
      <c r="A12" s="197"/>
      <c r="B12" s="198"/>
      <c r="C12" s="198"/>
      <c r="D12" s="9" t="s">
        <v>9</v>
      </c>
      <c r="E12" s="82">
        <f>E18+E23+E28+E33+E38+E43+E48+E53+E58+E63++E68+E73+E78+E83</f>
        <v>6903.8</v>
      </c>
      <c r="F12" s="82">
        <f>F18+F23+F28+F33+F38+F43+F48+F53+F58+F63+F68+F73+F78+F83+F88</f>
        <v>8572.85</v>
      </c>
      <c r="G12" s="83">
        <f t="shared" si="2"/>
        <v>124.17581621715577</v>
      </c>
    </row>
    <row r="13" spans="1:7" ht="15">
      <c r="A13" s="197"/>
      <c r="B13" s="198"/>
      <c r="C13" s="198"/>
      <c r="D13" s="9" t="s">
        <v>8</v>
      </c>
      <c r="E13" s="82">
        <f>E19+E24+E29+E34+E39+E44+E49+E54+E59+E64+E69+E74+E79+E84</f>
        <v>2882.5</v>
      </c>
      <c r="F13" s="111">
        <f aca="true" t="shared" si="3" ref="F13">F19+F24+F29+F34+F39+F44+F49+F54</f>
        <v>3097.39</v>
      </c>
      <c r="G13" s="83">
        <f t="shared" si="2"/>
        <v>107.45498699045966</v>
      </c>
    </row>
    <row r="14" spans="1:7" ht="15">
      <c r="A14" s="247" t="s">
        <v>12</v>
      </c>
      <c r="B14" s="248"/>
      <c r="C14" s="248"/>
      <c r="D14" s="3"/>
      <c r="E14" s="84"/>
      <c r="F14" s="84"/>
      <c r="G14" s="85"/>
    </row>
    <row r="15" spans="1:7" s="2" customFormat="1" ht="15.75" customHeight="1">
      <c r="A15" s="156">
        <v>1</v>
      </c>
      <c r="B15" s="157" t="s">
        <v>13</v>
      </c>
      <c r="C15" s="158">
        <v>2012</v>
      </c>
      <c r="D15" s="11" t="s">
        <v>6</v>
      </c>
      <c r="E15" s="86">
        <f>SUM(E16:E19)</f>
        <v>1626</v>
      </c>
      <c r="F15" s="86">
        <f>SUM(F16:F19)</f>
        <v>1373.2</v>
      </c>
      <c r="G15" s="87">
        <f>F15/E15*100</f>
        <v>84.45264452644527</v>
      </c>
    </row>
    <row r="16" spans="1:7" ht="15.75" customHeight="1">
      <c r="A16" s="156"/>
      <c r="B16" s="157"/>
      <c r="C16" s="158"/>
      <c r="D16" s="4" t="s">
        <v>10</v>
      </c>
      <c r="E16" s="84"/>
      <c r="F16" s="84"/>
      <c r="G16" s="85"/>
    </row>
    <row r="17" spans="1:7" ht="15.75" customHeight="1">
      <c r="A17" s="156"/>
      <c r="B17" s="157"/>
      <c r="C17" s="158"/>
      <c r="D17" s="4" t="s">
        <v>7</v>
      </c>
      <c r="E17" s="84">
        <v>744</v>
      </c>
      <c r="F17" s="84">
        <v>581</v>
      </c>
      <c r="G17" s="85">
        <f>F17/E17*100</f>
        <v>78.09139784946237</v>
      </c>
    </row>
    <row r="18" spans="1:7" ht="15.75" customHeight="1">
      <c r="A18" s="156"/>
      <c r="B18" s="157"/>
      <c r="C18" s="158"/>
      <c r="D18" s="4" t="s">
        <v>9</v>
      </c>
      <c r="E18" s="84">
        <v>882</v>
      </c>
      <c r="F18" s="84">
        <v>792.2</v>
      </c>
      <c r="G18" s="85">
        <f>F18/E18*100</f>
        <v>89.81859410430839</v>
      </c>
    </row>
    <row r="19" spans="1:7" ht="15">
      <c r="A19" s="156"/>
      <c r="B19" s="157"/>
      <c r="C19" s="158"/>
      <c r="D19" s="4" t="s">
        <v>8</v>
      </c>
      <c r="E19" s="84"/>
      <c r="F19" s="84"/>
      <c r="G19" s="85"/>
    </row>
    <row r="20" spans="1:7" s="2" customFormat="1" ht="15">
      <c r="A20" s="156">
        <v>2</v>
      </c>
      <c r="B20" s="157" t="s">
        <v>14</v>
      </c>
      <c r="C20" s="158">
        <v>2012</v>
      </c>
      <c r="D20" s="11" t="s">
        <v>6</v>
      </c>
      <c r="E20" s="86">
        <f>SUM(E21:E24)</f>
        <v>380</v>
      </c>
      <c r="F20" s="86">
        <f>SUM(F21:F24)</f>
        <v>167.68</v>
      </c>
      <c r="G20" s="87">
        <f>F20/E20*100</f>
        <v>44.126315789473686</v>
      </c>
    </row>
    <row r="21" spans="1:7" ht="15">
      <c r="A21" s="156"/>
      <c r="B21" s="157"/>
      <c r="C21" s="158"/>
      <c r="D21" s="4" t="s">
        <v>10</v>
      </c>
      <c r="E21" s="84"/>
      <c r="F21" s="84"/>
      <c r="G21" s="85"/>
    </row>
    <row r="22" spans="1:7" ht="15">
      <c r="A22" s="156"/>
      <c r="B22" s="157"/>
      <c r="C22" s="158"/>
      <c r="D22" s="4" t="s">
        <v>7</v>
      </c>
      <c r="E22" s="84">
        <v>220</v>
      </c>
      <c r="F22" s="84">
        <v>79.4</v>
      </c>
      <c r="G22" s="85">
        <f>F22/E22*100</f>
        <v>36.09090909090909</v>
      </c>
    </row>
    <row r="23" spans="1:7" ht="15">
      <c r="A23" s="156"/>
      <c r="B23" s="157"/>
      <c r="C23" s="158"/>
      <c r="D23" s="4" t="s">
        <v>9</v>
      </c>
      <c r="E23" s="84">
        <v>160</v>
      </c>
      <c r="F23" s="84">
        <v>88.28</v>
      </c>
      <c r="G23" s="85">
        <f>F23/E23*100</f>
        <v>55.175</v>
      </c>
    </row>
    <row r="24" spans="1:7" ht="15">
      <c r="A24" s="156"/>
      <c r="B24" s="157"/>
      <c r="C24" s="158"/>
      <c r="D24" s="4" t="s">
        <v>8</v>
      </c>
      <c r="E24" s="84"/>
      <c r="F24" s="84"/>
      <c r="G24" s="85"/>
    </row>
    <row r="25" spans="1:7" s="2" customFormat="1" ht="15.75" customHeight="1">
      <c r="A25" s="156">
        <v>3</v>
      </c>
      <c r="B25" s="157" t="s">
        <v>15</v>
      </c>
      <c r="C25" s="158">
        <v>2012</v>
      </c>
      <c r="D25" s="11" t="s">
        <v>6</v>
      </c>
      <c r="E25" s="86">
        <f>SUM(E26:E29)</f>
        <v>220</v>
      </c>
      <c r="F25" s="86">
        <f>SUM(F26:F29)</f>
        <v>10</v>
      </c>
      <c r="G25" s="87">
        <f>F25/E25*100</f>
        <v>4.545454545454546</v>
      </c>
    </row>
    <row r="26" spans="1:7" ht="15.75" customHeight="1">
      <c r="A26" s="156"/>
      <c r="B26" s="157"/>
      <c r="C26" s="158"/>
      <c r="D26" s="4" t="s">
        <v>10</v>
      </c>
      <c r="E26" s="84"/>
      <c r="F26" s="84"/>
      <c r="G26" s="85"/>
    </row>
    <row r="27" spans="1:7" ht="15.75" customHeight="1">
      <c r="A27" s="156"/>
      <c r="B27" s="157"/>
      <c r="C27" s="158"/>
      <c r="D27" s="4" t="s">
        <v>7</v>
      </c>
      <c r="E27" s="84"/>
      <c r="F27" s="84"/>
      <c r="G27" s="85"/>
    </row>
    <row r="28" spans="1:7" ht="15.75" customHeight="1">
      <c r="A28" s="156"/>
      <c r="B28" s="157"/>
      <c r="C28" s="158"/>
      <c r="D28" s="4" t="s">
        <v>9</v>
      </c>
      <c r="E28" s="84">
        <v>220</v>
      </c>
      <c r="F28" s="84">
        <v>10</v>
      </c>
      <c r="G28" s="85">
        <f>F28/E28*100</f>
        <v>4.545454545454546</v>
      </c>
    </row>
    <row r="29" spans="1:7" ht="15">
      <c r="A29" s="156"/>
      <c r="B29" s="157"/>
      <c r="C29" s="158"/>
      <c r="D29" s="4" t="s">
        <v>8</v>
      </c>
      <c r="E29" s="84"/>
      <c r="F29" s="84"/>
      <c r="G29" s="85"/>
    </row>
    <row r="30" spans="1:7" s="2" customFormat="1" ht="15.75" customHeight="1">
      <c r="A30" s="156">
        <v>4</v>
      </c>
      <c r="B30" s="157" t="s">
        <v>16</v>
      </c>
      <c r="C30" s="158">
        <v>2012</v>
      </c>
      <c r="D30" s="11" t="s">
        <v>6</v>
      </c>
      <c r="E30" s="86">
        <f>SUM(E31:E34)</f>
        <v>1927.1999999999998</v>
      </c>
      <c r="F30" s="86">
        <f>SUM(F31:F34)</f>
        <v>2096.86</v>
      </c>
      <c r="G30" s="87">
        <f>F30/E30*100</f>
        <v>108.80344541303447</v>
      </c>
    </row>
    <row r="31" spans="1:7" ht="15.75" customHeight="1">
      <c r="A31" s="156"/>
      <c r="B31" s="157"/>
      <c r="C31" s="158"/>
      <c r="D31" s="4" t="s">
        <v>10</v>
      </c>
      <c r="E31" s="84"/>
      <c r="F31" s="84"/>
      <c r="G31" s="85"/>
    </row>
    <row r="32" spans="1:7" ht="15.75" customHeight="1">
      <c r="A32" s="156"/>
      <c r="B32" s="157"/>
      <c r="C32" s="158"/>
      <c r="D32" s="4" t="s">
        <v>7</v>
      </c>
      <c r="E32" s="84">
        <v>1086.8</v>
      </c>
      <c r="F32" s="84">
        <v>0</v>
      </c>
      <c r="G32" s="85">
        <f>F32/E32*100</f>
        <v>0</v>
      </c>
    </row>
    <row r="33" spans="1:7" ht="15.75" customHeight="1">
      <c r="A33" s="156"/>
      <c r="B33" s="157"/>
      <c r="C33" s="158"/>
      <c r="D33" s="4" t="s">
        <v>9</v>
      </c>
      <c r="E33" s="84">
        <v>840.4</v>
      </c>
      <c r="F33" s="84">
        <v>2096.86</v>
      </c>
      <c r="G33" s="85">
        <f>F33/E33*100</f>
        <v>249.5073774393146</v>
      </c>
    </row>
    <row r="34" spans="1:7" ht="15">
      <c r="A34" s="156"/>
      <c r="B34" s="157"/>
      <c r="C34" s="158"/>
      <c r="D34" s="4" t="s">
        <v>8</v>
      </c>
      <c r="E34" s="84"/>
      <c r="F34" s="84"/>
      <c r="G34" s="85"/>
    </row>
    <row r="35" spans="1:7" s="2" customFormat="1" ht="15.75" customHeight="1">
      <c r="A35" s="156">
        <v>5</v>
      </c>
      <c r="B35" s="157" t="s">
        <v>17</v>
      </c>
      <c r="C35" s="158">
        <v>2012</v>
      </c>
      <c r="D35" s="11" t="s">
        <v>6</v>
      </c>
      <c r="E35" s="86">
        <f>SUM(E36:E39)</f>
        <v>176.6</v>
      </c>
      <c r="F35" s="86">
        <f>SUM(F36:F39)</f>
        <v>201.5</v>
      </c>
      <c r="G35" s="87">
        <f>F35/E35*100</f>
        <v>114.09966024915063</v>
      </c>
    </row>
    <row r="36" spans="1:7" ht="15.75" customHeight="1">
      <c r="A36" s="156"/>
      <c r="B36" s="157"/>
      <c r="C36" s="158"/>
      <c r="D36" s="4" t="s">
        <v>10</v>
      </c>
      <c r="E36" s="84"/>
      <c r="F36" s="84"/>
      <c r="G36" s="85"/>
    </row>
    <row r="37" spans="1:7" ht="15.75" customHeight="1">
      <c r="A37" s="156"/>
      <c r="B37" s="157"/>
      <c r="C37" s="158"/>
      <c r="D37" s="4" t="s">
        <v>7</v>
      </c>
      <c r="E37" s="84"/>
      <c r="F37" s="84"/>
      <c r="G37" s="85"/>
    </row>
    <row r="38" spans="1:7" ht="15.75" customHeight="1">
      <c r="A38" s="156"/>
      <c r="B38" s="157"/>
      <c r="C38" s="158"/>
      <c r="D38" s="4" t="s">
        <v>9</v>
      </c>
      <c r="E38" s="84">
        <v>176.6</v>
      </c>
      <c r="F38" s="84">
        <v>201.5</v>
      </c>
      <c r="G38" s="85">
        <f>F38/E38*100</f>
        <v>114.09966024915063</v>
      </c>
    </row>
    <row r="39" spans="1:7" ht="15">
      <c r="A39" s="156"/>
      <c r="B39" s="157"/>
      <c r="C39" s="158"/>
      <c r="D39" s="4" t="s">
        <v>8</v>
      </c>
      <c r="E39" s="84"/>
      <c r="F39" s="84"/>
      <c r="G39" s="85"/>
    </row>
    <row r="40" spans="1:7" s="2" customFormat="1" ht="15.75" customHeight="1">
      <c r="A40" s="156">
        <v>6</v>
      </c>
      <c r="B40" s="157" t="s">
        <v>241</v>
      </c>
      <c r="C40" s="158">
        <v>2012</v>
      </c>
      <c r="D40" s="11" t="s">
        <v>6</v>
      </c>
      <c r="E40" s="86">
        <f>SUM(E41:E44)</f>
        <v>3874.8</v>
      </c>
      <c r="F40" s="86">
        <f>SUM(F41:F44)</f>
        <v>11730.41</v>
      </c>
      <c r="G40" s="87">
        <f>F40/E40*100</f>
        <v>302.7358831423557</v>
      </c>
    </row>
    <row r="41" spans="1:7" ht="15.75" customHeight="1">
      <c r="A41" s="156"/>
      <c r="B41" s="157"/>
      <c r="C41" s="158"/>
      <c r="D41" s="4" t="s">
        <v>10</v>
      </c>
      <c r="E41" s="84"/>
      <c r="F41" s="84">
        <v>8566.1</v>
      </c>
      <c r="G41" s="85" t="e">
        <f>F41/E41*100</f>
        <v>#DIV/0!</v>
      </c>
    </row>
    <row r="42" spans="1:7" ht="15.75" customHeight="1">
      <c r="A42" s="156"/>
      <c r="B42" s="157"/>
      <c r="C42" s="158"/>
      <c r="D42" s="4" t="s">
        <v>7</v>
      </c>
      <c r="E42" s="84">
        <v>0</v>
      </c>
      <c r="F42" s="84">
        <v>0</v>
      </c>
      <c r="G42" s="85">
        <v>0</v>
      </c>
    </row>
    <row r="43" spans="1:7" ht="15.75" customHeight="1">
      <c r="A43" s="156"/>
      <c r="B43" s="157"/>
      <c r="C43" s="158"/>
      <c r="D43" s="4" t="s">
        <v>9</v>
      </c>
      <c r="E43" s="84">
        <v>3874.8</v>
      </c>
      <c r="F43" s="84">
        <v>3164.31</v>
      </c>
      <c r="G43" s="85">
        <f aca="true" t="shared" si="4" ref="G43">F43/E43*100</f>
        <v>81.66382781046762</v>
      </c>
    </row>
    <row r="44" spans="1:7" ht="15.75" customHeight="1">
      <c r="A44" s="156"/>
      <c r="B44" s="157"/>
      <c r="C44" s="158"/>
      <c r="D44" s="4" t="s">
        <v>8</v>
      </c>
      <c r="E44" s="84"/>
      <c r="F44" s="84"/>
      <c r="G44" s="85"/>
    </row>
    <row r="45" spans="1:7" s="2" customFormat="1" ht="15.75" customHeight="1">
      <c r="A45" s="156">
        <v>7</v>
      </c>
      <c r="B45" s="157" t="s">
        <v>18</v>
      </c>
      <c r="C45" s="158">
        <v>2012</v>
      </c>
      <c r="D45" s="11" t="s">
        <v>6</v>
      </c>
      <c r="E45" s="86">
        <f>SUM(E46:E49)</f>
        <v>500</v>
      </c>
      <c r="F45" s="86">
        <f>SUM(F46:F49)</f>
        <v>752.75</v>
      </c>
      <c r="G45" s="87">
        <f>F45/E45*100</f>
        <v>150.55</v>
      </c>
    </row>
    <row r="46" spans="1:7" ht="15.75" customHeight="1">
      <c r="A46" s="156"/>
      <c r="B46" s="157"/>
      <c r="C46" s="158"/>
      <c r="D46" s="4" t="s">
        <v>10</v>
      </c>
      <c r="E46" s="84"/>
      <c r="F46" s="84"/>
      <c r="G46" s="85"/>
    </row>
    <row r="47" spans="1:7" ht="15.75" customHeight="1">
      <c r="A47" s="156"/>
      <c r="B47" s="157"/>
      <c r="C47" s="158"/>
      <c r="D47" s="4" t="s">
        <v>7</v>
      </c>
      <c r="E47" s="84"/>
      <c r="F47" s="84"/>
      <c r="G47" s="85"/>
    </row>
    <row r="48" spans="1:7" ht="15.75" customHeight="1">
      <c r="A48" s="156"/>
      <c r="B48" s="157"/>
      <c r="C48" s="158"/>
      <c r="D48" s="4" t="s">
        <v>9</v>
      </c>
      <c r="E48" s="84">
        <v>250</v>
      </c>
      <c r="F48" s="84">
        <v>752.75</v>
      </c>
      <c r="G48" s="85">
        <f>F48/E48*100</f>
        <v>301.1</v>
      </c>
    </row>
    <row r="49" spans="1:7" ht="15.75" customHeight="1">
      <c r="A49" s="156"/>
      <c r="B49" s="157"/>
      <c r="C49" s="158"/>
      <c r="D49" s="4" t="s">
        <v>8</v>
      </c>
      <c r="E49" s="84">
        <v>250</v>
      </c>
      <c r="F49" s="84">
        <v>0</v>
      </c>
      <c r="G49" s="85">
        <f>F49/E49*100</f>
        <v>0</v>
      </c>
    </row>
    <row r="50" spans="1:7" s="2" customFormat="1" ht="15.75" customHeight="1">
      <c r="A50" s="156">
        <v>8</v>
      </c>
      <c r="B50" s="240" t="s">
        <v>19</v>
      </c>
      <c r="C50" s="158">
        <v>2012</v>
      </c>
      <c r="D50" s="11" t="s">
        <v>6</v>
      </c>
      <c r="E50" s="86">
        <f>SUM(E51:E54)</f>
        <v>5349.4</v>
      </c>
      <c r="F50" s="86">
        <f>SUM(F51:F54)</f>
        <v>4876.07</v>
      </c>
      <c r="G50" s="87">
        <f>F50/E50*100</f>
        <v>91.15171794967661</v>
      </c>
    </row>
    <row r="51" spans="1:7" ht="15.75" customHeight="1">
      <c r="A51" s="156"/>
      <c r="B51" s="240"/>
      <c r="C51" s="158"/>
      <c r="D51" s="4" t="s">
        <v>10</v>
      </c>
      <c r="E51" s="84"/>
      <c r="F51" s="84"/>
      <c r="G51" s="85"/>
    </row>
    <row r="52" spans="1:7" ht="15.75" customHeight="1">
      <c r="A52" s="156"/>
      <c r="B52" s="240"/>
      <c r="C52" s="158"/>
      <c r="D52" s="4" t="s">
        <v>7</v>
      </c>
      <c r="E52" s="92">
        <v>2716.9</v>
      </c>
      <c r="F52" s="92">
        <v>1778.68</v>
      </c>
      <c r="G52" s="109">
        <f aca="true" t="shared" si="5" ref="G52:G54">F52/E52*100</f>
        <v>65.4672604806949</v>
      </c>
    </row>
    <row r="53" spans="1:7" ht="15.75" customHeight="1">
      <c r="A53" s="156"/>
      <c r="B53" s="240"/>
      <c r="C53" s="158"/>
      <c r="D53" s="4" t="s">
        <v>9</v>
      </c>
      <c r="E53" s="84">
        <v>0</v>
      </c>
      <c r="F53" s="84"/>
      <c r="G53" s="109"/>
    </row>
    <row r="54" spans="1:7" ht="18" customHeight="1">
      <c r="A54" s="159"/>
      <c r="B54" s="219"/>
      <c r="C54" s="165"/>
      <c r="D54" s="5" t="s">
        <v>8</v>
      </c>
      <c r="E54" s="110">
        <v>2632.5</v>
      </c>
      <c r="F54" s="84">
        <v>3097.39</v>
      </c>
      <c r="G54" s="109">
        <f t="shared" si="5"/>
        <v>117.65963912630579</v>
      </c>
    </row>
    <row r="55" spans="1:7" ht="18" customHeight="1">
      <c r="A55" s="216">
        <v>9</v>
      </c>
      <c r="B55" s="219" t="s">
        <v>242</v>
      </c>
      <c r="C55" s="165">
        <v>2012</v>
      </c>
      <c r="D55" s="11" t="s">
        <v>6</v>
      </c>
      <c r="E55" s="86">
        <f>SUM(E56:E59)</f>
        <v>21000</v>
      </c>
      <c r="F55" s="86">
        <f>SUM(F56:F59)</f>
        <v>1466.95</v>
      </c>
      <c r="G55" s="87">
        <f>F55/E55*100</f>
        <v>6.985476190476191</v>
      </c>
    </row>
    <row r="56" spans="1:7" ht="14.25" customHeight="1">
      <c r="A56" s="217"/>
      <c r="B56" s="220"/>
      <c r="C56" s="166"/>
      <c r="D56" s="5" t="s">
        <v>10</v>
      </c>
      <c r="E56" s="92"/>
      <c r="F56" s="92"/>
      <c r="G56" s="109"/>
    </row>
    <row r="57" spans="1:7" ht="14.25" customHeight="1">
      <c r="A57" s="217"/>
      <c r="B57" s="220"/>
      <c r="C57" s="166"/>
      <c r="D57" s="4" t="s">
        <v>7</v>
      </c>
      <c r="E57" s="3">
        <v>20500</v>
      </c>
      <c r="F57" s="3">
        <v>0</v>
      </c>
      <c r="G57" s="109"/>
    </row>
    <row r="58" spans="1:7" ht="15" customHeight="1">
      <c r="A58" s="217"/>
      <c r="B58" s="220"/>
      <c r="C58" s="166"/>
      <c r="D58" s="4" t="s">
        <v>9</v>
      </c>
      <c r="E58" s="92">
        <v>500</v>
      </c>
      <c r="F58" s="92">
        <v>1466.95</v>
      </c>
      <c r="G58" s="109">
        <f>F58/E58*100</f>
        <v>293.39</v>
      </c>
    </row>
    <row r="59" spans="1:7" ht="14.25" customHeight="1">
      <c r="A59" s="218"/>
      <c r="B59" s="221"/>
      <c r="C59" s="167"/>
      <c r="D59" s="5" t="s">
        <v>8</v>
      </c>
      <c r="E59" s="84"/>
      <c r="F59" s="84"/>
      <c r="G59" s="109"/>
    </row>
    <row r="60" spans="1:7" ht="15" customHeight="1">
      <c r="A60" s="216">
        <v>10</v>
      </c>
      <c r="B60" s="219" t="s">
        <v>243</v>
      </c>
      <c r="C60" s="165">
        <v>2012</v>
      </c>
      <c r="D60" s="11" t="s">
        <v>6</v>
      </c>
      <c r="E60" s="86">
        <f>SUM(E61:E64)</f>
        <v>15000</v>
      </c>
      <c r="F60" s="86">
        <f>SUM(F61:F64)</f>
        <v>0</v>
      </c>
      <c r="G60" s="87">
        <f>F60/E60*100</f>
        <v>0</v>
      </c>
    </row>
    <row r="61" spans="1:7" ht="12" customHeight="1">
      <c r="A61" s="217"/>
      <c r="B61" s="220"/>
      <c r="C61" s="166"/>
      <c r="D61" s="5" t="s">
        <v>10</v>
      </c>
      <c r="E61" s="84"/>
      <c r="F61" s="84"/>
      <c r="G61" s="84"/>
    </row>
    <row r="62" spans="1:7" ht="15.75" customHeight="1">
      <c r="A62" s="217"/>
      <c r="B62" s="220"/>
      <c r="C62" s="166"/>
      <c r="D62" s="5" t="s">
        <v>7</v>
      </c>
      <c r="E62" s="84">
        <v>15000</v>
      </c>
      <c r="F62" s="84"/>
      <c r="G62" s="84"/>
    </row>
    <row r="63" spans="1:7" ht="14.25" customHeight="1">
      <c r="A63" s="217"/>
      <c r="B63" s="220"/>
      <c r="C63" s="166"/>
      <c r="D63" s="5" t="s">
        <v>9</v>
      </c>
      <c r="E63" s="84"/>
      <c r="F63" s="84"/>
      <c r="G63" s="84"/>
    </row>
    <row r="64" spans="1:7" ht="16.5" customHeight="1">
      <c r="A64" s="218"/>
      <c r="B64" s="221"/>
      <c r="C64" s="167"/>
      <c r="D64" s="5" t="s">
        <v>8</v>
      </c>
      <c r="E64" s="84"/>
      <c r="F64" s="84"/>
      <c r="G64" s="84"/>
    </row>
    <row r="65" spans="1:7" ht="15" customHeight="1">
      <c r="A65" s="216">
        <v>11</v>
      </c>
      <c r="B65" s="219" t="s">
        <v>244</v>
      </c>
      <c r="C65" s="165">
        <v>2012</v>
      </c>
      <c r="D65" s="11" t="s">
        <v>6</v>
      </c>
      <c r="E65" s="86">
        <f>SUM(E66:E69)</f>
        <v>92215</v>
      </c>
      <c r="F65" s="86">
        <f>SUM(F66:F69)</f>
        <v>0</v>
      </c>
      <c r="G65" s="87">
        <f>F65/E65*100</f>
        <v>0</v>
      </c>
    </row>
    <row r="66" spans="1:7" ht="12.75" customHeight="1">
      <c r="A66" s="217"/>
      <c r="B66" s="220"/>
      <c r="C66" s="166"/>
      <c r="D66" s="5" t="s">
        <v>10</v>
      </c>
      <c r="E66" s="84"/>
      <c r="F66" s="84"/>
      <c r="G66" s="84"/>
    </row>
    <row r="67" spans="1:7" ht="15" customHeight="1">
      <c r="A67" s="217"/>
      <c r="B67" s="220"/>
      <c r="C67" s="166"/>
      <c r="D67" s="5" t="s">
        <v>7</v>
      </c>
      <c r="E67" s="84">
        <v>92215</v>
      </c>
      <c r="F67" s="84"/>
      <c r="G67" s="84"/>
    </row>
    <row r="68" spans="1:7" ht="12" customHeight="1">
      <c r="A68" s="217"/>
      <c r="B68" s="220"/>
      <c r="C68" s="166"/>
      <c r="D68" s="5" t="s">
        <v>9</v>
      </c>
      <c r="E68" s="84"/>
      <c r="F68" s="84"/>
      <c r="G68" s="84"/>
    </row>
    <row r="69" spans="1:7" ht="15" customHeight="1">
      <c r="A69" s="218"/>
      <c r="B69" s="221"/>
      <c r="C69" s="167"/>
      <c r="D69" s="5" t="s">
        <v>8</v>
      </c>
      <c r="E69" s="84"/>
      <c r="F69" s="84"/>
      <c r="G69" s="84"/>
    </row>
    <row r="70" spans="1:7" ht="17.25" customHeight="1">
      <c r="A70" s="216">
        <v>12</v>
      </c>
      <c r="B70" s="219" t="s">
        <v>245</v>
      </c>
      <c r="C70" s="165">
        <v>2012</v>
      </c>
      <c r="D70" s="11" t="s">
        <v>6</v>
      </c>
      <c r="E70" s="86">
        <f>SUM(E71:E74)</f>
        <v>149425</v>
      </c>
      <c r="F70" s="86">
        <f>SUM(F71:F74)</f>
        <v>0</v>
      </c>
      <c r="G70" s="87">
        <f>F70/E70*100</f>
        <v>0</v>
      </c>
    </row>
    <row r="71" spans="1:7" ht="12.75" customHeight="1">
      <c r="A71" s="217"/>
      <c r="B71" s="220"/>
      <c r="C71" s="166"/>
      <c r="D71" s="5" t="s">
        <v>10</v>
      </c>
      <c r="E71" s="84"/>
      <c r="F71" s="84"/>
      <c r="G71" s="84"/>
    </row>
    <row r="72" spans="1:7" ht="12.75" customHeight="1">
      <c r="A72" s="217"/>
      <c r="B72" s="220"/>
      <c r="C72" s="166"/>
      <c r="D72" s="5" t="s">
        <v>7</v>
      </c>
      <c r="E72" s="84">
        <v>149425</v>
      </c>
      <c r="F72" s="84"/>
      <c r="G72" s="84"/>
    </row>
    <row r="73" spans="1:7" ht="13.5" customHeight="1">
      <c r="A73" s="217"/>
      <c r="B73" s="220"/>
      <c r="C73" s="166"/>
      <c r="D73" s="5" t="s">
        <v>9</v>
      </c>
      <c r="E73" s="84"/>
      <c r="F73" s="84"/>
      <c r="G73" s="84"/>
    </row>
    <row r="74" spans="1:7" ht="13.5" customHeight="1">
      <c r="A74" s="218"/>
      <c r="B74" s="221"/>
      <c r="C74" s="167"/>
      <c r="D74" s="4" t="s">
        <v>8</v>
      </c>
      <c r="E74" s="84"/>
      <c r="F74" s="84"/>
      <c r="G74" s="84"/>
    </row>
    <row r="75" spans="1:7" ht="16.5" customHeight="1">
      <c r="A75" s="216">
        <v>13</v>
      </c>
      <c r="B75" s="219" t="s">
        <v>246</v>
      </c>
      <c r="C75" s="165">
        <v>2012</v>
      </c>
      <c r="D75" s="11" t="s">
        <v>6</v>
      </c>
      <c r="E75" s="86">
        <f>SUM(E76:E79)</f>
        <v>37000</v>
      </c>
      <c r="F75" s="86">
        <f>SUM(F76:F79)</f>
        <v>0</v>
      </c>
      <c r="G75" s="87">
        <f>F75/E75*100</f>
        <v>0</v>
      </c>
    </row>
    <row r="76" spans="1:7" ht="13.5" customHeight="1">
      <c r="A76" s="217"/>
      <c r="B76" s="220"/>
      <c r="C76" s="166"/>
      <c r="D76" s="4" t="s">
        <v>10</v>
      </c>
      <c r="E76" s="84"/>
      <c r="F76" s="84"/>
      <c r="G76" s="84"/>
    </row>
    <row r="77" spans="1:7" ht="13.5" customHeight="1">
      <c r="A77" s="217"/>
      <c r="B77" s="220"/>
      <c r="C77" s="166"/>
      <c r="D77" s="4" t="s">
        <v>7</v>
      </c>
      <c r="E77" s="84">
        <v>37000</v>
      </c>
      <c r="F77" s="84"/>
      <c r="G77" s="84"/>
    </row>
    <row r="78" spans="1:7" ht="13.5" customHeight="1">
      <c r="A78" s="217"/>
      <c r="B78" s="220"/>
      <c r="C78" s="166"/>
      <c r="D78" s="4" t="s">
        <v>9</v>
      </c>
      <c r="E78" s="84"/>
      <c r="F78" s="84"/>
      <c r="G78" s="84"/>
    </row>
    <row r="79" spans="1:7" ht="15" customHeight="1">
      <c r="A79" s="218"/>
      <c r="B79" s="221"/>
      <c r="C79" s="167"/>
      <c r="D79" s="4" t="s">
        <v>8</v>
      </c>
      <c r="E79" s="84"/>
      <c r="F79" s="84"/>
      <c r="G79" s="84"/>
    </row>
    <row r="80" spans="1:7" ht="19.5" customHeight="1">
      <c r="A80" s="216">
        <v>14</v>
      </c>
      <c r="B80" s="219" t="s">
        <v>247</v>
      </c>
      <c r="C80" s="165">
        <v>2012</v>
      </c>
      <c r="D80" s="11" t="s">
        <v>6</v>
      </c>
      <c r="E80" s="86">
        <f>SUM(E81:E84)</f>
        <v>2500</v>
      </c>
      <c r="F80" s="86">
        <f>SUM(F81:F84)</f>
        <v>0</v>
      </c>
      <c r="G80" s="87">
        <f>F80/E80*100</f>
        <v>0</v>
      </c>
    </row>
    <row r="81" spans="1:7" ht="14.25" customHeight="1">
      <c r="A81" s="217"/>
      <c r="B81" s="220"/>
      <c r="C81" s="166"/>
      <c r="D81" s="4" t="s">
        <v>10</v>
      </c>
      <c r="E81" s="84"/>
      <c r="F81" s="84"/>
      <c r="G81" s="84"/>
    </row>
    <row r="82" spans="1:7" ht="13.5" customHeight="1">
      <c r="A82" s="217"/>
      <c r="B82" s="220"/>
      <c r="C82" s="166"/>
      <c r="D82" s="4" t="s">
        <v>7</v>
      </c>
      <c r="E82" s="84">
        <v>2500</v>
      </c>
      <c r="F82" s="84"/>
      <c r="G82" s="84"/>
    </row>
    <row r="83" spans="1:7" ht="14.25" customHeight="1">
      <c r="A83" s="217"/>
      <c r="B83" s="220"/>
      <c r="C83" s="166"/>
      <c r="D83" s="4" t="s">
        <v>9</v>
      </c>
      <c r="E83" s="84"/>
      <c r="F83" s="84"/>
      <c r="G83" s="84"/>
    </row>
    <row r="84" spans="1:7" ht="15.75" customHeight="1">
      <c r="A84" s="218"/>
      <c r="B84" s="221"/>
      <c r="C84" s="167"/>
      <c r="D84" s="4" t="s">
        <v>8</v>
      </c>
      <c r="E84" s="84"/>
      <c r="F84" s="84"/>
      <c r="G84" s="84"/>
    </row>
    <row r="85" spans="1:7" s="2" customFormat="1" ht="15">
      <c r="A85" s="249" t="s">
        <v>20</v>
      </c>
      <c r="B85" s="250"/>
      <c r="C85" s="251"/>
      <c r="D85" s="106" t="s">
        <v>6</v>
      </c>
      <c r="E85" s="107">
        <f>SUM(E86:E89)</f>
        <v>1542</v>
      </c>
      <c r="F85" s="107">
        <f>SUM(F86:F89)</f>
        <v>0</v>
      </c>
      <c r="G85" s="108">
        <v>0</v>
      </c>
    </row>
    <row r="86" spans="1:7" ht="15">
      <c r="A86" s="181"/>
      <c r="B86" s="182"/>
      <c r="C86" s="182"/>
      <c r="D86" s="9" t="s">
        <v>10</v>
      </c>
      <c r="E86" s="90">
        <f aca="true" t="shared" si="6" ref="E86:F89">E92+E97</f>
        <v>0</v>
      </c>
      <c r="F86" s="90">
        <f t="shared" si="6"/>
        <v>0</v>
      </c>
      <c r="G86" s="91">
        <v>0</v>
      </c>
    </row>
    <row r="87" spans="1:7" ht="15">
      <c r="A87" s="181"/>
      <c r="B87" s="182"/>
      <c r="C87" s="182"/>
      <c r="D87" s="9" t="s">
        <v>7</v>
      </c>
      <c r="E87" s="90">
        <f t="shared" si="6"/>
        <v>0</v>
      </c>
      <c r="F87" s="90">
        <f t="shared" si="6"/>
        <v>0</v>
      </c>
      <c r="G87" s="91">
        <v>0</v>
      </c>
    </row>
    <row r="88" spans="1:7" ht="15">
      <c r="A88" s="181"/>
      <c r="B88" s="182"/>
      <c r="C88" s="182"/>
      <c r="D88" s="9" t="s">
        <v>9</v>
      </c>
      <c r="E88" s="90">
        <f t="shared" si="6"/>
        <v>750</v>
      </c>
      <c r="F88" s="90">
        <f t="shared" si="6"/>
        <v>0</v>
      </c>
      <c r="G88" s="91">
        <v>0</v>
      </c>
    </row>
    <row r="89" spans="1:7" ht="15">
      <c r="A89" s="181"/>
      <c r="B89" s="182"/>
      <c r="C89" s="182"/>
      <c r="D89" s="9" t="s">
        <v>8</v>
      </c>
      <c r="E89" s="90">
        <f t="shared" si="6"/>
        <v>792</v>
      </c>
      <c r="F89" s="90">
        <f t="shared" si="6"/>
        <v>0</v>
      </c>
      <c r="G89" s="91">
        <v>0</v>
      </c>
    </row>
    <row r="90" spans="1:7" s="2" customFormat="1" ht="15">
      <c r="A90" s="255" t="s">
        <v>22</v>
      </c>
      <c r="B90" s="256"/>
      <c r="C90" s="256"/>
      <c r="D90" s="3"/>
      <c r="E90" s="84"/>
      <c r="F90" s="84"/>
      <c r="G90" s="85"/>
    </row>
    <row r="91" spans="1:7" ht="15">
      <c r="A91" s="156">
        <v>1</v>
      </c>
      <c r="B91" s="157" t="s">
        <v>248</v>
      </c>
      <c r="C91" s="257">
        <v>2012</v>
      </c>
      <c r="D91" s="11" t="s">
        <v>6</v>
      </c>
      <c r="E91" s="86">
        <f>SUM(E92:E95)</f>
        <v>42</v>
      </c>
      <c r="F91" s="86">
        <f>SUM(F92:F95)</f>
        <v>0</v>
      </c>
      <c r="G91" s="87">
        <v>0</v>
      </c>
    </row>
    <row r="92" spans="1:7" ht="15">
      <c r="A92" s="156"/>
      <c r="B92" s="157"/>
      <c r="C92" s="257"/>
      <c r="D92" s="4" t="s">
        <v>10</v>
      </c>
      <c r="E92" s="84"/>
      <c r="F92" s="84"/>
      <c r="G92" s="85"/>
    </row>
    <row r="93" spans="1:7" ht="15">
      <c r="A93" s="156"/>
      <c r="B93" s="157"/>
      <c r="C93" s="257"/>
      <c r="D93" s="4" t="s">
        <v>7</v>
      </c>
      <c r="E93" s="84"/>
      <c r="F93" s="84"/>
      <c r="G93" s="85"/>
    </row>
    <row r="94" spans="1:7" ht="15">
      <c r="A94" s="156"/>
      <c r="B94" s="157"/>
      <c r="C94" s="257"/>
      <c r="D94" s="4" t="s">
        <v>9</v>
      </c>
      <c r="E94" s="84"/>
      <c r="F94" s="84">
        <v>0</v>
      </c>
      <c r="G94" s="85">
        <v>0</v>
      </c>
    </row>
    <row r="95" spans="1:7" ht="15">
      <c r="A95" s="156"/>
      <c r="B95" s="157"/>
      <c r="C95" s="257"/>
      <c r="D95" s="4" t="s">
        <v>8</v>
      </c>
      <c r="E95" s="84">
        <v>42</v>
      </c>
      <c r="F95" s="84"/>
      <c r="G95" s="85"/>
    </row>
    <row r="96" spans="1:7" s="2" customFormat="1" ht="15">
      <c r="A96" s="156">
        <v>2</v>
      </c>
      <c r="B96" s="157" t="s">
        <v>249</v>
      </c>
      <c r="C96" s="257">
        <v>2012</v>
      </c>
      <c r="D96" s="11" t="s">
        <v>6</v>
      </c>
      <c r="E96" s="86">
        <f>SUM(E97:E100)</f>
        <v>1500</v>
      </c>
      <c r="F96" s="86">
        <f>SUM(F97:F100)</f>
        <v>0</v>
      </c>
      <c r="G96" s="87">
        <v>0</v>
      </c>
    </row>
    <row r="97" spans="1:7" ht="15">
      <c r="A97" s="156"/>
      <c r="B97" s="157"/>
      <c r="C97" s="257"/>
      <c r="D97" s="4" t="s">
        <v>10</v>
      </c>
      <c r="E97" s="84"/>
      <c r="F97" s="84"/>
      <c r="G97" s="85"/>
    </row>
    <row r="98" spans="1:7" ht="15">
      <c r="A98" s="156"/>
      <c r="B98" s="157"/>
      <c r="C98" s="257"/>
      <c r="D98" s="4" t="s">
        <v>7</v>
      </c>
      <c r="E98" s="84"/>
      <c r="F98" s="84"/>
      <c r="G98" s="85"/>
    </row>
    <row r="99" spans="1:7" ht="15">
      <c r="A99" s="156"/>
      <c r="B99" s="157"/>
      <c r="C99" s="257"/>
      <c r="D99" s="4" t="s">
        <v>9</v>
      </c>
      <c r="E99" s="84">
        <v>750</v>
      </c>
      <c r="F99" s="84"/>
      <c r="G99" s="85"/>
    </row>
    <row r="100" spans="1:7" ht="16.5" thickBot="1">
      <c r="A100" s="159"/>
      <c r="B100" s="162"/>
      <c r="C100" s="258"/>
      <c r="D100" s="5" t="s">
        <v>8</v>
      </c>
      <c r="E100" s="92">
        <v>750</v>
      </c>
      <c r="F100" s="92">
        <v>0</v>
      </c>
      <c r="G100" s="93">
        <v>0</v>
      </c>
    </row>
    <row r="101" spans="1:7" s="2" customFormat="1" ht="15.75" customHeight="1">
      <c r="A101" s="179" t="s">
        <v>23</v>
      </c>
      <c r="B101" s="180"/>
      <c r="C101" s="180"/>
      <c r="D101" s="10" t="s">
        <v>6</v>
      </c>
      <c r="E101" s="88">
        <f>SUM(E102:E105)</f>
        <v>17350</v>
      </c>
      <c r="F101" s="88">
        <f>SUM(F102:F105)</f>
        <v>7721</v>
      </c>
      <c r="G101" s="89">
        <f>F101/E101*100</f>
        <v>44.5014409221902</v>
      </c>
    </row>
    <row r="102" spans="1:7" ht="15">
      <c r="A102" s="181"/>
      <c r="B102" s="254"/>
      <c r="C102" s="191"/>
      <c r="D102" s="9" t="s">
        <v>10</v>
      </c>
      <c r="E102" s="90">
        <f>E107+E112+E117+E122+E142+E167+E172</f>
        <v>4579</v>
      </c>
      <c r="F102" s="90">
        <f>F107+F112+F117+F122+F142+F167+F172</f>
        <v>2691</v>
      </c>
      <c r="G102" s="91">
        <f>F102/E102*100</f>
        <v>58.76829001965495</v>
      </c>
    </row>
    <row r="103" spans="1:7" ht="15">
      <c r="A103" s="181"/>
      <c r="B103" s="254"/>
      <c r="C103" s="252"/>
      <c r="D103" s="9" t="s">
        <v>7</v>
      </c>
      <c r="E103" s="90">
        <f>E108+E113+E118+E123+E143+E168+E173</f>
        <v>10460</v>
      </c>
      <c r="F103" s="90">
        <f>F108+F113+F118+F123+F143+F168+F173</f>
        <v>2079</v>
      </c>
      <c r="G103" s="91">
        <f aca="true" t="shared" si="7" ref="G103:G104">F103/E103*100</f>
        <v>19.875717017208412</v>
      </c>
    </row>
    <row r="104" spans="1:7" ht="15">
      <c r="A104" s="181"/>
      <c r="B104" s="254"/>
      <c r="C104" s="252"/>
      <c r="D104" s="9" t="s">
        <v>9</v>
      </c>
      <c r="E104" s="90">
        <f>E109+E114+E119+E124+E144+E169+E174</f>
        <v>2311</v>
      </c>
      <c r="F104" s="90">
        <f>F109+F114+F119+F144+F169+F174+F124</f>
        <v>2392</v>
      </c>
      <c r="G104" s="91">
        <f t="shared" si="7"/>
        <v>103.50497620077887</v>
      </c>
    </row>
    <row r="105" spans="1:7" ht="15">
      <c r="A105" s="181"/>
      <c r="B105" s="254"/>
      <c r="C105" s="253"/>
      <c r="D105" s="9" t="s">
        <v>8</v>
      </c>
      <c r="E105" s="90">
        <f>E110+E115+E120+E125+E145+E170+E175</f>
        <v>0</v>
      </c>
      <c r="F105" s="90">
        <f>F110+F115+F120+F125+F130+F140+F145+F150+F155+F160+F170+F175</f>
        <v>559</v>
      </c>
      <c r="G105" s="91">
        <v>0</v>
      </c>
    </row>
    <row r="106" spans="1:7" s="2" customFormat="1" ht="15">
      <c r="A106" s="159">
        <v>1</v>
      </c>
      <c r="B106" s="186" t="s">
        <v>24</v>
      </c>
      <c r="C106" s="158">
        <v>2012</v>
      </c>
      <c r="D106" s="11" t="s">
        <v>6</v>
      </c>
      <c r="E106" s="86">
        <f>SUM(E107:E110)</f>
        <v>170</v>
      </c>
      <c r="F106" s="86">
        <f>SUM(F107:F110)</f>
        <v>207</v>
      </c>
      <c r="G106" s="87">
        <f>F106/E106*100</f>
        <v>121.76470588235293</v>
      </c>
    </row>
    <row r="107" spans="1:7" ht="15">
      <c r="A107" s="160"/>
      <c r="B107" s="186"/>
      <c r="C107" s="158"/>
      <c r="D107" s="4" t="s">
        <v>10</v>
      </c>
      <c r="E107" s="84"/>
      <c r="F107" s="84">
        <v>207</v>
      </c>
      <c r="G107" s="85"/>
    </row>
    <row r="108" spans="1:7" ht="15">
      <c r="A108" s="160"/>
      <c r="B108" s="186"/>
      <c r="C108" s="158"/>
      <c r="D108" s="4" t="s">
        <v>7</v>
      </c>
      <c r="E108" s="84"/>
      <c r="F108" s="84"/>
      <c r="G108" s="85"/>
    </row>
    <row r="109" spans="1:7" ht="15">
      <c r="A109" s="160"/>
      <c r="B109" s="186"/>
      <c r="C109" s="158"/>
      <c r="D109" s="4" t="s">
        <v>9</v>
      </c>
      <c r="E109" s="84">
        <v>170</v>
      </c>
      <c r="F109" s="84">
        <v>0</v>
      </c>
      <c r="G109" s="85">
        <f aca="true" t="shared" si="8" ref="G109">F109/E109*100</f>
        <v>0</v>
      </c>
    </row>
    <row r="110" spans="1:7" ht="15">
      <c r="A110" s="161"/>
      <c r="B110" s="186"/>
      <c r="C110" s="158"/>
      <c r="D110" s="4" t="s">
        <v>8</v>
      </c>
      <c r="E110" s="84"/>
      <c r="F110" s="84"/>
      <c r="G110" s="85"/>
    </row>
    <row r="111" spans="1:7" s="2" customFormat="1" ht="15">
      <c r="A111" s="159">
        <v>2</v>
      </c>
      <c r="B111" s="236" t="s">
        <v>25</v>
      </c>
      <c r="C111" s="158">
        <v>2012</v>
      </c>
      <c r="D111" s="11" t="s">
        <v>6</v>
      </c>
      <c r="E111" s="86">
        <f>SUM(E112:E115)</f>
        <v>400</v>
      </c>
      <c r="F111" s="86">
        <f>SUM(F112:F115)</f>
        <v>169</v>
      </c>
      <c r="G111" s="87">
        <f>F111/E111*100</f>
        <v>42.25</v>
      </c>
    </row>
    <row r="112" spans="1:7" ht="15">
      <c r="A112" s="160"/>
      <c r="B112" s="236"/>
      <c r="C112" s="158"/>
      <c r="D112" s="4" t="s">
        <v>10</v>
      </c>
      <c r="E112" s="84"/>
      <c r="F112" s="84">
        <v>169</v>
      </c>
      <c r="G112" s="85"/>
    </row>
    <row r="113" spans="1:7" ht="15">
      <c r="A113" s="160"/>
      <c r="B113" s="236"/>
      <c r="C113" s="158"/>
      <c r="D113" s="4" t="s">
        <v>7</v>
      </c>
      <c r="E113" s="84"/>
      <c r="F113" s="84"/>
      <c r="G113" s="85"/>
    </row>
    <row r="114" spans="1:7" ht="15">
      <c r="A114" s="160"/>
      <c r="B114" s="236"/>
      <c r="C114" s="158"/>
      <c r="D114" s="4" t="s">
        <v>9</v>
      </c>
      <c r="E114" s="84">
        <v>400</v>
      </c>
      <c r="F114" s="84"/>
      <c r="G114" s="85">
        <f aca="true" t="shared" si="9" ref="G114">F114/E114*100</f>
        <v>0</v>
      </c>
    </row>
    <row r="115" spans="1:7" ht="15">
      <c r="A115" s="161"/>
      <c r="B115" s="236"/>
      <c r="C115" s="158"/>
      <c r="D115" s="4" t="s">
        <v>8</v>
      </c>
      <c r="E115" s="84"/>
      <c r="F115" s="84"/>
      <c r="G115" s="85"/>
    </row>
    <row r="116" spans="1:7" s="2" customFormat="1" ht="15">
      <c r="A116" s="159">
        <v>3</v>
      </c>
      <c r="B116" s="186" t="s">
        <v>26</v>
      </c>
      <c r="C116" s="158">
        <v>2012</v>
      </c>
      <c r="D116" s="11" t="s">
        <v>6</v>
      </c>
      <c r="E116" s="86">
        <f>SUM(E117:E120)</f>
        <v>200</v>
      </c>
      <c r="F116" s="86"/>
      <c r="G116" s="87">
        <f>F116/E116*100</f>
        <v>0</v>
      </c>
    </row>
    <row r="117" spans="1:7" ht="15">
      <c r="A117" s="160"/>
      <c r="B117" s="186"/>
      <c r="C117" s="158"/>
      <c r="D117" s="4" t="s">
        <v>10</v>
      </c>
      <c r="E117" s="84"/>
      <c r="F117" s="84"/>
      <c r="G117" s="85"/>
    </row>
    <row r="118" spans="1:7" ht="15">
      <c r="A118" s="160"/>
      <c r="B118" s="186"/>
      <c r="C118" s="158"/>
      <c r="D118" s="4" t="s">
        <v>7</v>
      </c>
      <c r="E118" s="84"/>
      <c r="F118" s="84"/>
      <c r="G118" s="85"/>
    </row>
    <row r="119" spans="1:7" ht="15">
      <c r="A119" s="160"/>
      <c r="B119" s="186"/>
      <c r="C119" s="158"/>
      <c r="D119" s="4" t="s">
        <v>9</v>
      </c>
      <c r="E119" s="84">
        <v>200</v>
      </c>
      <c r="F119" s="84">
        <v>0</v>
      </c>
      <c r="G119" s="85">
        <f aca="true" t="shared" si="10" ref="G119">F119/E119*100</f>
        <v>0</v>
      </c>
    </row>
    <row r="120" spans="1:7" ht="15">
      <c r="A120" s="161"/>
      <c r="B120" s="186"/>
      <c r="C120" s="158"/>
      <c r="D120" s="4" t="s">
        <v>8</v>
      </c>
      <c r="E120" s="84"/>
      <c r="F120" s="84"/>
      <c r="G120" s="85"/>
    </row>
    <row r="121" spans="1:7" s="2" customFormat="1" ht="15">
      <c r="A121" s="159">
        <v>4</v>
      </c>
      <c r="B121" s="237" t="s">
        <v>27</v>
      </c>
      <c r="C121" s="158">
        <v>2012</v>
      </c>
      <c r="D121" s="11" t="s">
        <v>6</v>
      </c>
      <c r="E121" s="86">
        <f>SUM(E122:E125)</f>
        <v>8930</v>
      </c>
      <c r="F121" s="86">
        <f>SUM(F122:F125)</f>
        <v>1587</v>
      </c>
      <c r="G121" s="87">
        <f>F121/E121*100</f>
        <v>17.771556550951846</v>
      </c>
    </row>
    <row r="122" spans="1:7" ht="15">
      <c r="A122" s="160"/>
      <c r="B122" s="238"/>
      <c r="C122" s="158"/>
      <c r="D122" s="4" t="s">
        <v>10</v>
      </c>
      <c r="E122" s="84"/>
      <c r="F122" s="84">
        <f>F127+F132+F137</f>
        <v>0</v>
      </c>
      <c r="G122" s="85"/>
    </row>
    <row r="123" spans="1:7" ht="15">
      <c r="A123" s="160"/>
      <c r="B123" s="238"/>
      <c r="C123" s="158"/>
      <c r="D123" s="4" t="s">
        <v>7</v>
      </c>
      <c r="E123" s="84">
        <f>E128+E133+E138</f>
        <v>8000</v>
      </c>
      <c r="F123" s="84">
        <f>F128+F133+F138</f>
        <v>157</v>
      </c>
      <c r="G123" s="85"/>
    </row>
    <row r="124" spans="1:7" ht="15">
      <c r="A124" s="160"/>
      <c r="B124" s="238"/>
      <c r="C124" s="158"/>
      <c r="D124" s="4" t="s">
        <v>9</v>
      </c>
      <c r="E124" s="84">
        <f>E129+E139+E134</f>
        <v>930</v>
      </c>
      <c r="F124" s="84">
        <f>F129+F134+F139</f>
        <v>1430</v>
      </c>
      <c r="G124" s="85">
        <f aca="true" t="shared" si="11" ref="G124">F124/E124*100</f>
        <v>153.76344086021504</v>
      </c>
    </row>
    <row r="125" spans="1:7" ht="15">
      <c r="A125" s="161"/>
      <c r="B125" s="239"/>
      <c r="C125" s="158"/>
      <c r="D125" s="4" t="s">
        <v>8</v>
      </c>
      <c r="E125" s="84"/>
      <c r="F125" s="84"/>
      <c r="G125" s="85"/>
    </row>
    <row r="126" spans="1:7" s="2" customFormat="1" ht="15">
      <c r="A126" s="207" t="s">
        <v>52</v>
      </c>
      <c r="B126" s="259" t="s">
        <v>262</v>
      </c>
      <c r="C126" s="206">
        <v>2012</v>
      </c>
      <c r="D126" s="35" t="s">
        <v>6</v>
      </c>
      <c r="E126" s="94">
        <f>SUM(E127:E130)</f>
        <v>8000</v>
      </c>
      <c r="F126" s="94">
        <f>SUM(F127:F130)</f>
        <v>583</v>
      </c>
      <c r="G126" s="95">
        <f>F126/E126*100</f>
        <v>7.2875</v>
      </c>
    </row>
    <row r="127" spans="1:7" ht="15">
      <c r="A127" s="208"/>
      <c r="B127" s="259"/>
      <c r="C127" s="206"/>
      <c r="D127" s="36" t="s">
        <v>10</v>
      </c>
      <c r="E127" s="96"/>
      <c r="F127" s="96"/>
      <c r="G127" s="97"/>
    </row>
    <row r="128" spans="1:7" ht="15">
      <c r="A128" s="208"/>
      <c r="B128" s="259"/>
      <c r="C128" s="206"/>
      <c r="D128" s="36" t="s">
        <v>7</v>
      </c>
      <c r="E128" s="96">
        <v>8000</v>
      </c>
      <c r="F128" s="96">
        <v>157</v>
      </c>
      <c r="G128" s="97">
        <f>F128/E128*100</f>
        <v>1.9625</v>
      </c>
    </row>
    <row r="129" spans="1:7" ht="15">
      <c r="A129" s="208"/>
      <c r="B129" s="259"/>
      <c r="C129" s="206"/>
      <c r="D129" s="36" t="s">
        <v>9</v>
      </c>
      <c r="E129" s="96">
        <v>0</v>
      </c>
      <c r="F129" s="96">
        <v>426</v>
      </c>
      <c r="G129" s="97"/>
    </row>
    <row r="130" spans="1:7" ht="15">
      <c r="A130" s="209"/>
      <c r="B130" s="259"/>
      <c r="C130" s="206"/>
      <c r="D130" s="36" t="s">
        <v>8</v>
      </c>
      <c r="E130" s="96"/>
      <c r="F130" s="96"/>
      <c r="G130" s="97"/>
    </row>
    <row r="131" spans="1:7" ht="15">
      <c r="A131" s="207" t="s">
        <v>53</v>
      </c>
      <c r="B131" s="263" t="s">
        <v>263</v>
      </c>
      <c r="C131" s="266">
        <v>2012</v>
      </c>
      <c r="D131" s="35" t="s">
        <v>6</v>
      </c>
      <c r="E131" s="115">
        <f>E132+E133+E134+E135</f>
        <v>130</v>
      </c>
      <c r="F131" s="115">
        <f>F132+F133+F134+F135</f>
        <v>411</v>
      </c>
      <c r="G131" s="97">
        <f aca="true" t="shared" si="12" ref="G131">F131/E131*100</f>
        <v>316.15384615384613</v>
      </c>
    </row>
    <row r="132" spans="1:7" ht="15">
      <c r="A132" s="208"/>
      <c r="B132" s="264"/>
      <c r="C132" s="267"/>
      <c r="D132" s="36" t="s">
        <v>10</v>
      </c>
      <c r="E132" s="96"/>
      <c r="F132" s="96"/>
      <c r="G132" s="97"/>
    </row>
    <row r="133" spans="1:7" ht="15">
      <c r="A133" s="208"/>
      <c r="B133" s="264"/>
      <c r="C133" s="267"/>
      <c r="D133" s="36" t="s">
        <v>7</v>
      </c>
      <c r="E133" s="96"/>
      <c r="F133" s="96"/>
      <c r="G133" s="97"/>
    </row>
    <row r="134" spans="1:7" ht="15">
      <c r="A134" s="208"/>
      <c r="B134" s="264"/>
      <c r="C134" s="267"/>
      <c r="D134" s="36" t="s">
        <v>9</v>
      </c>
      <c r="E134" s="96">
        <v>130</v>
      </c>
      <c r="F134" s="96">
        <v>411</v>
      </c>
      <c r="G134" s="97">
        <f>F134/E134*100</f>
        <v>316.15384615384613</v>
      </c>
    </row>
    <row r="135" spans="1:7" ht="15">
      <c r="A135" s="209"/>
      <c r="B135" s="265"/>
      <c r="C135" s="268"/>
      <c r="D135" s="36" t="s">
        <v>8</v>
      </c>
      <c r="E135" s="96"/>
      <c r="F135" s="96"/>
      <c r="G135" s="97"/>
    </row>
    <row r="136" spans="1:7" s="2" customFormat="1" ht="15">
      <c r="A136" s="207" t="s">
        <v>53</v>
      </c>
      <c r="B136" s="199" t="s">
        <v>28</v>
      </c>
      <c r="C136" s="206">
        <v>2012</v>
      </c>
      <c r="D136" s="35" t="s">
        <v>6</v>
      </c>
      <c r="E136" s="94">
        <f>SUM(E137:E140)</f>
        <v>800</v>
      </c>
      <c r="F136" s="94">
        <f>SUM(F137:F140)</f>
        <v>593</v>
      </c>
      <c r="G136" s="95">
        <f>F136/E136*100</f>
        <v>74.125</v>
      </c>
    </row>
    <row r="137" spans="1:7" ht="15">
      <c r="A137" s="208"/>
      <c r="B137" s="199"/>
      <c r="C137" s="206"/>
      <c r="D137" s="36" t="s">
        <v>10</v>
      </c>
      <c r="E137" s="96"/>
      <c r="F137" s="96"/>
      <c r="G137" s="97"/>
    </row>
    <row r="138" spans="1:7" ht="15">
      <c r="A138" s="208"/>
      <c r="B138" s="199"/>
      <c r="C138" s="206"/>
      <c r="D138" s="36" t="s">
        <v>7</v>
      </c>
      <c r="E138" s="96"/>
      <c r="F138" s="96"/>
      <c r="G138" s="97"/>
    </row>
    <row r="139" spans="1:7" ht="15">
      <c r="A139" s="208"/>
      <c r="B139" s="199"/>
      <c r="C139" s="206"/>
      <c r="D139" s="36" t="s">
        <v>9</v>
      </c>
      <c r="E139" s="96">
        <v>800</v>
      </c>
      <c r="F139" s="96">
        <v>593</v>
      </c>
      <c r="G139" s="97">
        <f aca="true" t="shared" si="13" ref="G139">F139/E139*100</f>
        <v>74.125</v>
      </c>
    </row>
    <row r="140" spans="1:7" ht="15">
      <c r="A140" s="209"/>
      <c r="B140" s="199"/>
      <c r="C140" s="206"/>
      <c r="D140" s="36" t="s">
        <v>8</v>
      </c>
      <c r="E140" s="96"/>
      <c r="F140" s="96"/>
      <c r="G140" s="97"/>
    </row>
    <row r="141" spans="1:7" s="2" customFormat="1" ht="15">
      <c r="A141" s="159">
        <v>5</v>
      </c>
      <c r="B141" s="200" t="s">
        <v>29</v>
      </c>
      <c r="C141" s="158">
        <v>2012</v>
      </c>
      <c r="D141" s="11" t="s">
        <v>6</v>
      </c>
      <c r="E141" s="86">
        <f>SUM(E142:E145)</f>
        <v>7039</v>
      </c>
      <c r="F141" s="86">
        <f>SUM(F142:F145)</f>
        <v>4927</v>
      </c>
      <c r="G141" s="87">
        <f>F141/E141*100</f>
        <v>69.99573803097032</v>
      </c>
    </row>
    <row r="142" spans="1:7" ht="15">
      <c r="A142" s="160"/>
      <c r="B142" s="200"/>
      <c r="C142" s="158"/>
      <c r="D142" s="4" t="s">
        <v>10</v>
      </c>
      <c r="E142" s="84">
        <f aca="true" t="shared" si="14" ref="E142:F145">E147+E152+E157+E162</f>
        <v>4579</v>
      </c>
      <c r="F142" s="84">
        <f t="shared" si="14"/>
        <v>2315</v>
      </c>
      <c r="G142" s="85">
        <f>F142/E142*100</f>
        <v>50.55689015068793</v>
      </c>
    </row>
    <row r="143" spans="1:7" ht="15">
      <c r="A143" s="160"/>
      <c r="B143" s="200"/>
      <c r="C143" s="158"/>
      <c r="D143" s="4" t="s">
        <v>7</v>
      </c>
      <c r="E143" s="84">
        <f t="shared" si="14"/>
        <v>2460</v>
      </c>
      <c r="F143" s="84">
        <f t="shared" si="14"/>
        <v>1922</v>
      </c>
      <c r="G143" s="85">
        <f aca="true" t="shared" si="15" ref="G143:G144">F143/E143*100</f>
        <v>78.130081300813</v>
      </c>
    </row>
    <row r="144" spans="1:7" ht="15">
      <c r="A144" s="160"/>
      <c r="B144" s="200"/>
      <c r="C144" s="158"/>
      <c r="D144" s="4" t="s">
        <v>9</v>
      </c>
      <c r="E144" s="84">
        <f t="shared" si="14"/>
        <v>0</v>
      </c>
      <c r="F144" s="84">
        <f t="shared" si="14"/>
        <v>131</v>
      </c>
      <c r="G144" s="85" t="e">
        <f t="shared" si="15"/>
        <v>#DIV/0!</v>
      </c>
    </row>
    <row r="145" spans="1:7" ht="15">
      <c r="A145" s="161"/>
      <c r="B145" s="200"/>
      <c r="C145" s="158"/>
      <c r="D145" s="4" t="s">
        <v>8</v>
      </c>
      <c r="E145" s="84">
        <f t="shared" si="14"/>
        <v>0</v>
      </c>
      <c r="F145" s="84">
        <f t="shared" si="14"/>
        <v>559</v>
      </c>
      <c r="G145" s="85"/>
    </row>
    <row r="146" spans="1:7" s="2" customFormat="1" ht="15">
      <c r="A146" s="207" t="s">
        <v>54</v>
      </c>
      <c r="B146" s="201" t="s">
        <v>30</v>
      </c>
      <c r="C146" s="206">
        <v>2012</v>
      </c>
      <c r="D146" s="35" t="s">
        <v>6</v>
      </c>
      <c r="E146" s="94">
        <f>SUM(E147:E150)</f>
        <v>2000</v>
      </c>
      <c r="F146" s="94">
        <f>SUM(F147:F150)</f>
        <v>795</v>
      </c>
      <c r="G146" s="95">
        <f>F146/E146*100</f>
        <v>39.75</v>
      </c>
    </row>
    <row r="147" spans="1:7" ht="15">
      <c r="A147" s="208"/>
      <c r="B147" s="201"/>
      <c r="C147" s="206"/>
      <c r="D147" s="36" t="s">
        <v>10</v>
      </c>
      <c r="E147" s="96">
        <v>2000</v>
      </c>
      <c r="F147" s="96">
        <v>664</v>
      </c>
      <c r="G147" s="97">
        <f>F147/E147*100</f>
        <v>33.2</v>
      </c>
    </row>
    <row r="148" spans="1:7" ht="15">
      <c r="A148" s="208"/>
      <c r="B148" s="201"/>
      <c r="C148" s="206"/>
      <c r="D148" s="36" t="s">
        <v>7</v>
      </c>
      <c r="E148" s="96"/>
      <c r="F148" s="96"/>
      <c r="G148" s="97"/>
    </row>
    <row r="149" spans="1:7" ht="15">
      <c r="A149" s="208"/>
      <c r="B149" s="201"/>
      <c r="C149" s="206"/>
      <c r="D149" s="36" t="s">
        <v>9</v>
      </c>
      <c r="E149" s="96"/>
      <c r="F149" s="96">
        <v>131</v>
      </c>
      <c r="G149" s="97"/>
    </row>
    <row r="150" spans="1:7" ht="15">
      <c r="A150" s="209"/>
      <c r="B150" s="201"/>
      <c r="C150" s="206"/>
      <c r="D150" s="36" t="s">
        <v>8</v>
      </c>
      <c r="E150" s="96"/>
      <c r="F150" s="96"/>
      <c r="G150" s="97"/>
    </row>
    <row r="151" spans="1:7" s="2" customFormat="1" ht="15">
      <c r="A151" s="207" t="s">
        <v>55</v>
      </c>
      <c r="B151" s="269" t="s">
        <v>31</v>
      </c>
      <c r="C151" s="206">
        <v>2012</v>
      </c>
      <c r="D151" s="35" t="s">
        <v>6</v>
      </c>
      <c r="E151" s="94">
        <f>SUM(E152:E155)</f>
        <v>239</v>
      </c>
      <c r="F151" s="94"/>
      <c r="G151" s="95">
        <f>F151/E151*100</f>
        <v>0</v>
      </c>
    </row>
    <row r="152" spans="1:7" ht="15">
      <c r="A152" s="208"/>
      <c r="B152" s="270"/>
      <c r="C152" s="206"/>
      <c r="D152" s="36" t="s">
        <v>10</v>
      </c>
      <c r="E152" s="96">
        <v>239</v>
      </c>
      <c r="F152" s="96"/>
      <c r="G152" s="97">
        <f>F152/E152*100</f>
        <v>0</v>
      </c>
    </row>
    <row r="153" spans="1:7" ht="15">
      <c r="A153" s="208"/>
      <c r="B153" s="270"/>
      <c r="C153" s="206"/>
      <c r="D153" s="36" t="s">
        <v>7</v>
      </c>
      <c r="E153" s="96"/>
      <c r="F153" s="96"/>
      <c r="G153" s="97"/>
    </row>
    <row r="154" spans="1:7" ht="15">
      <c r="A154" s="208"/>
      <c r="B154" s="270"/>
      <c r="C154" s="206"/>
      <c r="D154" s="36" t="s">
        <v>9</v>
      </c>
      <c r="E154" s="96"/>
      <c r="F154" s="96"/>
      <c r="G154" s="97"/>
    </row>
    <row r="155" spans="1:7" ht="15">
      <c r="A155" s="209"/>
      <c r="B155" s="271"/>
      <c r="C155" s="206"/>
      <c r="D155" s="36" t="s">
        <v>8</v>
      </c>
      <c r="E155" s="96"/>
      <c r="F155" s="96"/>
      <c r="G155" s="97"/>
    </row>
    <row r="156" spans="1:7" s="2" customFormat="1" ht="15">
      <c r="A156" s="207" t="s">
        <v>56</v>
      </c>
      <c r="B156" s="272" t="s">
        <v>32</v>
      </c>
      <c r="C156" s="206">
        <v>2012</v>
      </c>
      <c r="D156" s="35" t="s">
        <v>6</v>
      </c>
      <c r="E156" s="94">
        <f>SUM(E157:E160)</f>
        <v>4460</v>
      </c>
      <c r="F156" s="94">
        <f>SUM(F157:F160)</f>
        <v>3573</v>
      </c>
      <c r="G156" s="95">
        <f>F156/E156*100</f>
        <v>80.11210762331838</v>
      </c>
    </row>
    <row r="157" spans="1:7" ht="15">
      <c r="A157" s="208"/>
      <c r="B157" s="272"/>
      <c r="C157" s="206"/>
      <c r="D157" s="36" t="s">
        <v>10</v>
      </c>
      <c r="E157" s="96">
        <v>2000</v>
      </c>
      <c r="F157" s="96">
        <v>1651</v>
      </c>
      <c r="G157" s="97">
        <f>F157/E157*100</f>
        <v>82.55</v>
      </c>
    </row>
    <row r="158" spans="1:7" ht="15">
      <c r="A158" s="208"/>
      <c r="B158" s="272"/>
      <c r="C158" s="206"/>
      <c r="D158" s="36" t="s">
        <v>7</v>
      </c>
      <c r="E158" s="96">
        <v>2460</v>
      </c>
      <c r="F158" s="96">
        <v>1922</v>
      </c>
      <c r="G158" s="97">
        <f aca="true" t="shared" si="16" ref="G158">F158/E158*100</f>
        <v>78.130081300813</v>
      </c>
    </row>
    <row r="159" spans="1:7" ht="15">
      <c r="A159" s="208"/>
      <c r="B159" s="272"/>
      <c r="C159" s="206"/>
      <c r="D159" s="36" t="s">
        <v>9</v>
      </c>
      <c r="E159" s="96"/>
      <c r="F159" s="96"/>
      <c r="G159" s="97"/>
    </row>
    <row r="160" spans="1:7" ht="15">
      <c r="A160" s="209"/>
      <c r="B160" s="272"/>
      <c r="C160" s="206"/>
      <c r="D160" s="36" t="s">
        <v>8</v>
      </c>
      <c r="E160" s="96"/>
      <c r="F160" s="96"/>
      <c r="G160" s="97"/>
    </row>
    <row r="161" spans="1:8" s="2" customFormat="1" ht="15">
      <c r="A161" s="207" t="s">
        <v>57</v>
      </c>
      <c r="B161" s="201" t="s">
        <v>33</v>
      </c>
      <c r="C161" s="206">
        <v>2012</v>
      </c>
      <c r="D161" s="35" t="s">
        <v>6</v>
      </c>
      <c r="E161" s="94">
        <f>SUM(E162:E165)</f>
        <v>340</v>
      </c>
      <c r="F161" s="94">
        <f>SUM(F162:F165)</f>
        <v>559</v>
      </c>
      <c r="G161" s="95">
        <f>F161/E161*100</f>
        <v>164.41176470588235</v>
      </c>
      <c r="H161" s="16"/>
    </row>
    <row r="162" spans="1:7" ht="15">
      <c r="A162" s="208"/>
      <c r="B162" s="201"/>
      <c r="C162" s="206"/>
      <c r="D162" s="37" t="s">
        <v>10</v>
      </c>
      <c r="E162" s="96">
        <v>340</v>
      </c>
      <c r="F162" s="96"/>
      <c r="G162" s="97">
        <f>F162/E162*100</f>
        <v>0</v>
      </c>
    </row>
    <row r="163" spans="1:7" ht="15">
      <c r="A163" s="208"/>
      <c r="B163" s="201"/>
      <c r="C163" s="206"/>
      <c r="D163" s="37" t="s">
        <v>7</v>
      </c>
      <c r="E163" s="96"/>
      <c r="F163" s="96"/>
      <c r="G163" s="97"/>
    </row>
    <row r="164" spans="1:7" ht="15">
      <c r="A164" s="208"/>
      <c r="B164" s="201"/>
      <c r="C164" s="206"/>
      <c r="D164" s="36" t="s">
        <v>9</v>
      </c>
      <c r="E164" s="98"/>
      <c r="F164" s="96"/>
      <c r="G164" s="97"/>
    </row>
    <row r="165" spans="1:7" ht="15">
      <c r="A165" s="209"/>
      <c r="B165" s="201"/>
      <c r="C165" s="206"/>
      <c r="D165" s="36" t="s">
        <v>8</v>
      </c>
      <c r="E165" s="96"/>
      <c r="F165" s="96">
        <v>559</v>
      </c>
      <c r="G165" s="97"/>
    </row>
    <row r="166" spans="1:7" s="2" customFormat="1" ht="15">
      <c r="A166" s="159">
        <v>6</v>
      </c>
      <c r="B166" s="157" t="s">
        <v>34</v>
      </c>
      <c r="C166" s="158">
        <v>2012</v>
      </c>
      <c r="D166" s="11" t="s">
        <v>6</v>
      </c>
      <c r="E166" s="86">
        <f>SUM(E167:E170)</f>
        <v>191</v>
      </c>
      <c r="F166" s="86">
        <f>SUM(F167:F170)</f>
        <v>416</v>
      </c>
      <c r="G166" s="87">
        <f>F166/E166*100</f>
        <v>217.80104712041884</v>
      </c>
    </row>
    <row r="167" spans="1:7" ht="15">
      <c r="A167" s="160"/>
      <c r="B167" s="157"/>
      <c r="C167" s="158"/>
      <c r="D167" s="4" t="s">
        <v>10</v>
      </c>
      <c r="E167" s="84"/>
      <c r="F167" s="84"/>
      <c r="G167" s="85"/>
    </row>
    <row r="168" spans="1:7" ht="15">
      <c r="A168" s="160"/>
      <c r="B168" s="157"/>
      <c r="C168" s="158"/>
      <c r="D168" s="4" t="s">
        <v>7</v>
      </c>
      <c r="E168" s="84"/>
      <c r="F168" s="84"/>
      <c r="G168" s="85"/>
    </row>
    <row r="169" spans="1:7" ht="15">
      <c r="A169" s="160"/>
      <c r="B169" s="157"/>
      <c r="C169" s="158"/>
      <c r="D169" s="4" t="s">
        <v>9</v>
      </c>
      <c r="E169" s="84">
        <v>191</v>
      </c>
      <c r="F169" s="84">
        <v>416</v>
      </c>
      <c r="G169" s="85">
        <f aca="true" t="shared" si="17" ref="G169">F169/E169*100</f>
        <v>217.80104712041884</v>
      </c>
    </row>
    <row r="170" spans="1:7" ht="15">
      <c r="A170" s="161"/>
      <c r="B170" s="157"/>
      <c r="C170" s="158"/>
      <c r="D170" s="12" t="s">
        <v>8</v>
      </c>
      <c r="E170" s="99"/>
      <c r="F170" s="99"/>
      <c r="G170" s="85"/>
    </row>
    <row r="171" spans="1:7" s="2" customFormat="1" ht="15">
      <c r="A171" s="159">
        <v>7</v>
      </c>
      <c r="B171" s="186" t="s">
        <v>35</v>
      </c>
      <c r="C171" s="158">
        <v>2012</v>
      </c>
      <c r="D171" s="11" t="s">
        <v>6</v>
      </c>
      <c r="E171" s="86">
        <f>SUM(E172:E175)</f>
        <v>420</v>
      </c>
      <c r="F171" s="86">
        <f>SUM(F172:F175)</f>
        <v>415</v>
      </c>
      <c r="G171" s="87">
        <f>F171/E171*100</f>
        <v>98.80952380952381</v>
      </c>
    </row>
    <row r="172" spans="1:7" ht="15">
      <c r="A172" s="160"/>
      <c r="B172" s="186"/>
      <c r="C172" s="158"/>
      <c r="D172" s="4" t="s">
        <v>10</v>
      </c>
      <c r="E172" s="84"/>
      <c r="F172" s="84"/>
      <c r="G172" s="85"/>
    </row>
    <row r="173" spans="1:7" ht="15">
      <c r="A173" s="160"/>
      <c r="B173" s="186"/>
      <c r="C173" s="158"/>
      <c r="D173" s="4" t="s">
        <v>7</v>
      </c>
      <c r="E173" s="84"/>
      <c r="F173" s="84"/>
      <c r="G173" s="85"/>
    </row>
    <row r="174" spans="1:7" ht="15">
      <c r="A174" s="160"/>
      <c r="B174" s="186"/>
      <c r="C174" s="158"/>
      <c r="D174" s="4" t="s">
        <v>9</v>
      </c>
      <c r="E174" s="84">
        <v>420</v>
      </c>
      <c r="F174" s="84">
        <v>415</v>
      </c>
      <c r="G174" s="85">
        <f aca="true" t="shared" si="18" ref="G174">F174/E174*100</f>
        <v>98.80952380952381</v>
      </c>
    </row>
    <row r="175" spans="1:7" ht="16.5" thickBot="1">
      <c r="A175" s="160"/>
      <c r="B175" s="187"/>
      <c r="C175" s="158"/>
      <c r="D175" s="5" t="s">
        <v>8</v>
      </c>
      <c r="E175" s="92"/>
      <c r="F175" s="92"/>
      <c r="G175" s="85"/>
    </row>
    <row r="176" spans="1:7" s="2" customFormat="1" ht="15">
      <c r="A176" s="260" t="s">
        <v>36</v>
      </c>
      <c r="B176" s="261"/>
      <c r="C176" s="262"/>
      <c r="D176" s="10" t="s">
        <v>6</v>
      </c>
      <c r="E176" s="88">
        <f>SUM(E177:E180)</f>
        <v>5010</v>
      </c>
      <c r="F176" s="88">
        <f>SUM(F177:F180)</f>
        <v>5152</v>
      </c>
      <c r="G176" s="89">
        <f>F176/E176*100</f>
        <v>102.83433133732535</v>
      </c>
    </row>
    <row r="177" spans="1:7" ht="15">
      <c r="A177" s="181"/>
      <c r="B177" s="182"/>
      <c r="C177" s="182"/>
      <c r="D177" s="9" t="s">
        <v>10</v>
      </c>
      <c r="E177" s="90">
        <f>E183+E188+E193+E199+E204+E214+E219+E224+E229+E234+E239+E255+E260+E270+E275+E280+E285+E290+E295+E300+E311</f>
        <v>0</v>
      </c>
      <c r="F177" s="90">
        <f>F183+F188+F193+F199+F204+F214+F219+F224+F229+F234+F239+F255+F260+F270+F275+F280+F285+F290+F295+F300+F311+F244+F249+F306</f>
        <v>145</v>
      </c>
      <c r="G177" s="91">
        <v>0</v>
      </c>
    </row>
    <row r="178" spans="1:7" ht="15">
      <c r="A178" s="181"/>
      <c r="B178" s="182"/>
      <c r="C178" s="182"/>
      <c r="D178" s="9" t="s">
        <v>7</v>
      </c>
      <c r="E178" s="90">
        <f>E184+E189+E194+E200+E205+E215+E220+E225+E230+E235+E240+E256+E261+E271+E276+E281+E286+E291+E296+E301+E312+E245+E250</f>
        <v>120</v>
      </c>
      <c r="F178" s="90">
        <f>F184+F189+F194+F200+F205+F215+F220+F225+F230+F235+F240+F256+F261+F271+F276+F281+F286+F291+F296+F301+F312</f>
        <v>2603</v>
      </c>
      <c r="G178" s="91">
        <f aca="true" t="shared" si="19" ref="G178:G180">F178/E178*100</f>
        <v>2169.1666666666665</v>
      </c>
    </row>
    <row r="179" spans="1:7" ht="15">
      <c r="A179" s="181"/>
      <c r="B179" s="182"/>
      <c r="C179" s="182"/>
      <c r="D179" s="9" t="s">
        <v>9</v>
      </c>
      <c r="E179" s="90">
        <f>E185+E190+E195+E201+E206+E216+E221+E226+E231+E236+E241+E257+E262+E272+E277+E282+E287+E292+E297+E302+E313+E246+E251+E308</f>
        <v>4586</v>
      </c>
      <c r="F179" s="90">
        <f>F185+F190+F195+F201+F206+F216+F221+F226+F231+F236+F241+F257+F262+F272+F277+F282+F287+F292+F297+F302+F313+F246+F251+F211+F267+F308</f>
        <v>2400</v>
      </c>
      <c r="G179" s="91">
        <f t="shared" si="19"/>
        <v>52.33318796336677</v>
      </c>
    </row>
    <row r="180" spans="1:7" ht="15">
      <c r="A180" s="181"/>
      <c r="B180" s="182"/>
      <c r="C180" s="182"/>
      <c r="D180" s="9" t="s">
        <v>8</v>
      </c>
      <c r="E180" s="90">
        <f>E186+E191+E196+E202+E207+E217+E222+E227+E232+E237+E242+E258+E263+E273+E278+E283+E288+E293+E298+E303+E314+E309</f>
        <v>304</v>
      </c>
      <c r="F180" s="90">
        <f>F186+F191+F196+F202+F207+F217+F222+F227+F232+F237+F242+F258+F263+F273+F278+F283+F288+F293+F298+F303+F314</f>
        <v>4</v>
      </c>
      <c r="G180" s="91">
        <f t="shared" si="19"/>
        <v>1.3157894736842104</v>
      </c>
    </row>
    <row r="181" spans="1:7" ht="51.75" customHeight="1">
      <c r="A181" s="214" t="s">
        <v>37</v>
      </c>
      <c r="B181" s="215"/>
      <c r="C181" s="215"/>
      <c r="D181" s="3"/>
      <c r="E181" s="84"/>
      <c r="F181" s="84"/>
      <c r="G181" s="85"/>
    </row>
    <row r="182" spans="1:7" s="2" customFormat="1" ht="15">
      <c r="A182" s="156">
        <v>1</v>
      </c>
      <c r="B182" s="186" t="s">
        <v>38</v>
      </c>
      <c r="C182" s="158">
        <v>2012</v>
      </c>
      <c r="D182" s="11" t="s">
        <v>6</v>
      </c>
      <c r="E182" s="86">
        <f>SUM(E183:E186)</f>
        <v>16</v>
      </c>
      <c r="F182" s="86">
        <f>SUM(F183:F186)</f>
        <v>10</v>
      </c>
      <c r="G182" s="87">
        <f>F182/E182*100</f>
        <v>62.5</v>
      </c>
    </row>
    <row r="183" spans="1:7" ht="15">
      <c r="A183" s="156"/>
      <c r="B183" s="186"/>
      <c r="C183" s="158"/>
      <c r="D183" s="4" t="s">
        <v>10</v>
      </c>
      <c r="E183" s="84"/>
      <c r="F183" s="84"/>
      <c r="G183" s="85"/>
    </row>
    <row r="184" spans="1:7" ht="15">
      <c r="A184" s="156"/>
      <c r="B184" s="186"/>
      <c r="C184" s="158"/>
      <c r="D184" s="4" t="s">
        <v>7</v>
      </c>
      <c r="E184" s="84"/>
      <c r="F184" s="84"/>
      <c r="G184" s="85"/>
    </row>
    <row r="185" spans="1:7" ht="15">
      <c r="A185" s="156"/>
      <c r="B185" s="186"/>
      <c r="C185" s="158"/>
      <c r="D185" s="4" t="s">
        <v>9</v>
      </c>
      <c r="E185" s="84">
        <v>9</v>
      </c>
      <c r="F185" s="84">
        <v>6</v>
      </c>
      <c r="G185" s="85">
        <f aca="true" t="shared" si="20" ref="G185:G186">F185/E185*100</f>
        <v>66.66666666666666</v>
      </c>
    </row>
    <row r="186" spans="1:7" ht="15">
      <c r="A186" s="156"/>
      <c r="B186" s="186"/>
      <c r="C186" s="158"/>
      <c r="D186" s="4" t="s">
        <v>8</v>
      </c>
      <c r="E186" s="84">
        <v>7</v>
      </c>
      <c r="F186" s="84">
        <v>4</v>
      </c>
      <c r="G186" s="85">
        <f t="shared" si="20"/>
        <v>57.14285714285714</v>
      </c>
    </row>
    <row r="187" spans="1:7" s="2" customFormat="1" ht="15">
      <c r="A187" s="156">
        <v>2</v>
      </c>
      <c r="B187" s="186" t="s">
        <v>39</v>
      </c>
      <c r="C187" s="158">
        <v>202</v>
      </c>
      <c r="D187" s="11" t="s">
        <v>6</v>
      </c>
      <c r="E187" s="86">
        <f>SUM(E188:E191)</f>
        <v>6</v>
      </c>
      <c r="F187" s="86">
        <f>SUM(F188:F191)</f>
        <v>0</v>
      </c>
      <c r="G187" s="87">
        <f>F187/E187*100</f>
        <v>0</v>
      </c>
    </row>
    <row r="188" spans="1:7" ht="15">
      <c r="A188" s="156"/>
      <c r="B188" s="186"/>
      <c r="C188" s="158"/>
      <c r="D188" s="4" t="s">
        <v>10</v>
      </c>
      <c r="E188" s="84"/>
      <c r="F188" s="84"/>
      <c r="G188" s="85"/>
    </row>
    <row r="189" spans="1:7" ht="15">
      <c r="A189" s="156"/>
      <c r="B189" s="186"/>
      <c r="C189" s="158"/>
      <c r="D189" s="4" t="s">
        <v>7</v>
      </c>
      <c r="E189" s="84"/>
      <c r="F189" s="84"/>
      <c r="G189" s="85"/>
    </row>
    <row r="190" spans="1:7" ht="15">
      <c r="A190" s="156"/>
      <c r="B190" s="186"/>
      <c r="C190" s="158"/>
      <c r="D190" s="4" t="s">
        <v>9</v>
      </c>
      <c r="E190" s="84">
        <v>6</v>
      </c>
      <c r="F190" s="84">
        <v>0</v>
      </c>
      <c r="G190" s="85">
        <f>F190/E190*100</f>
        <v>0</v>
      </c>
    </row>
    <row r="191" spans="1:7" ht="15">
      <c r="A191" s="156"/>
      <c r="B191" s="186"/>
      <c r="C191" s="158"/>
      <c r="D191" s="4" t="s">
        <v>8</v>
      </c>
      <c r="E191" s="84"/>
      <c r="F191" s="84"/>
      <c r="G191" s="85"/>
    </row>
    <row r="192" spans="1:7" s="2" customFormat="1" ht="15">
      <c r="A192" s="156">
        <v>3</v>
      </c>
      <c r="B192" s="213" t="s">
        <v>40</v>
      </c>
      <c r="C192" s="158">
        <v>2012</v>
      </c>
      <c r="D192" s="11" t="s">
        <v>6</v>
      </c>
      <c r="E192" s="86">
        <f>SUM(E193:E196)</f>
        <v>40</v>
      </c>
      <c r="F192" s="86">
        <f>SUM(F193:F196)</f>
        <v>0</v>
      </c>
      <c r="G192" s="87">
        <f>F192/E192*100</f>
        <v>0</v>
      </c>
    </row>
    <row r="193" spans="1:7" ht="15">
      <c r="A193" s="156"/>
      <c r="B193" s="213"/>
      <c r="C193" s="158"/>
      <c r="D193" s="4" t="s">
        <v>10</v>
      </c>
      <c r="E193" s="84"/>
      <c r="F193" s="84"/>
      <c r="G193" s="85"/>
    </row>
    <row r="194" spans="1:7" ht="15">
      <c r="A194" s="156"/>
      <c r="B194" s="213"/>
      <c r="C194" s="158"/>
      <c r="D194" s="4" t="s">
        <v>7</v>
      </c>
      <c r="E194" s="84">
        <v>25</v>
      </c>
      <c r="F194" s="84">
        <v>0</v>
      </c>
      <c r="G194" s="85">
        <f>F194/E194*100</f>
        <v>0</v>
      </c>
    </row>
    <row r="195" spans="1:7" ht="15">
      <c r="A195" s="156"/>
      <c r="B195" s="213"/>
      <c r="C195" s="158"/>
      <c r="D195" s="4" t="s">
        <v>9</v>
      </c>
      <c r="E195" s="84"/>
      <c r="F195" s="84"/>
      <c r="G195" s="85"/>
    </row>
    <row r="196" spans="1:7" ht="15">
      <c r="A196" s="156"/>
      <c r="B196" s="213"/>
      <c r="C196" s="158"/>
      <c r="D196" s="4" t="s">
        <v>8</v>
      </c>
      <c r="E196" s="84">
        <v>15</v>
      </c>
      <c r="F196" s="84">
        <v>0</v>
      </c>
      <c r="G196" s="85">
        <f>F196/E196*100</f>
        <v>0</v>
      </c>
    </row>
    <row r="197" spans="1:7" ht="15.75" customHeight="1">
      <c r="A197" s="202">
        <v>2012</v>
      </c>
      <c r="B197" s="203"/>
      <c r="C197" s="203"/>
      <c r="D197" s="3"/>
      <c r="E197" s="84"/>
      <c r="F197" s="84"/>
      <c r="G197" s="85"/>
    </row>
    <row r="198" spans="1:7" s="2" customFormat="1" ht="15">
      <c r="A198" s="156">
        <v>4</v>
      </c>
      <c r="B198" s="186" t="s">
        <v>38</v>
      </c>
      <c r="C198" s="158">
        <v>2012</v>
      </c>
      <c r="D198" s="11" t="s">
        <v>6</v>
      </c>
      <c r="E198" s="86">
        <f>SUM(E199:E202)</f>
        <v>37</v>
      </c>
      <c r="F198" s="86">
        <f>SUM(F199:F202)</f>
        <v>14</v>
      </c>
      <c r="G198" s="87">
        <f>F198/E198*100</f>
        <v>37.83783783783784</v>
      </c>
    </row>
    <row r="199" spans="1:7" ht="15">
      <c r="A199" s="156"/>
      <c r="B199" s="186"/>
      <c r="C199" s="158"/>
      <c r="D199" s="4" t="s">
        <v>10</v>
      </c>
      <c r="E199" s="84"/>
      <c r="F199" s="84"/>
      <c r="G199" s="85"/>
    </row>
    <row r="200" spans="1:7" ht="15">
      <c r="A200" s="156"/>
      <c r="B200" s="186"/>
      <c r="C200" s="158"/>
      <c r="D200" s="4" t="s">
        <v>7</v>
      </c>
      <c r="E200" s="84"/>
      <c r="F200" s="84"/>
      <c r="G200" s="85"/>
    </row>
    <row r="201" spans="1:7" ht="15">
      <c r="A201" s="156"/>
      <c r="B201" s="186"/>
      <c r="C201" s="158"/>
      <c r="D201" s="4" t="s">
        <v>9</v>
      </c>
      <c r="E201" s="84">
        <v>37</v>
      </c>
      <c r="F201" s="84">
        <v>14</v>
      </c>
      <c r="G201" s="85">
        <f>F201/E201*100</f>
        <v>37.83783783783784</v>
      </c>
    </row>
    <row r="202" spans="1:7" ht="15">
      <c r="A202" s="156"/>
      <c r="B202" s="186"/>
      <c r="C202" s="158"/>
      <c r="D202" s="4" t="s">
        <v>8</v>
      </c>
      <c r="E202" s="84"/>
      <c r="F202" s="84">
        <v>0</v>
      </c>
      <c r="G202" s="85" t="e">
        <f>F202/E202*100</f>
        <v>#DIV/0!</v>
      </c>
    </row>
    <row r="203" spans="1:7" s="2" customFormat="1" ht="16.5" customHeight="1">
      <c r="A203" s="156">
        <v>5</v>
      </c>
      <c r="B203" s="157" t="s">
        <v>279</v>
      </c>
      <c r="C203" s="158">
        <v>2012</v>
      </c>
      <c r="D203" s="11" t="s">
        <v>6</v>
      </c>
      <c r="E203" s="86">
        <f>SUM(E204:E207)</f>
        <v>50</v>
      </c>
      <c r="F203" s="86">
        <f>SUM(F204:F207)</f>
        <v>0</v>
      </c>
      <c r="G203" s="87">
        <f>F203/E203*100</f>
        <v>0</v>
      </c>
    </row>
    <row r="204" spans="1:7" ht="15">
      <c r="A204" s="156"/>
      <c r="B204" s="157"/>
      <c r="C204" s="158"/>
      <c r="D204" s="4" t="s">
        <v>10</v>
      </c>
      <c r="E204" s="84"/>
      <c r="F204" s="84"/>
      <c r="G204" s="85"/>
    </row>
    <row r="205" spans="1:7" ht="15">
      <c r="A205" s="156"/>
      <c r="B205" s="157"/>
      <c r="C205" s="158"/>
      <c r="D205" s="4" t="s">
        <v>7</v>
      </c>
      <c r="E205" s="84"/>
      <c r="F205" s="84"/>
      <c r="G205" s="85"/>
    </row>
    <row r="206" spans="1:7" ht="15">
      <c r="A206" s="156"/>
      <c r="B206" s="157"/>
      <c r="C206" s="158"/>
      <c r="D206" s="4" t="s">
        <v>9</v>
      </c>
      <c r="E206" s="84">
        <v>50</v>
      </c>
      <c r="F206" s="84">
        <v>0</v>
      </c>
      <c r="G206" s="85">
        <f>F206/E206*100</f>
        <v>0</v>
      </c>
    </row>
    <row r="207" spans="1:7" ht="15">
      <c r="A207" s="156"/>
      <c r="B207" s="157"/>
      <c r="C207" s="158"/>
      <c r="D207" s="4" t="s">
        <v>8</v>
      </c>
      <c r="E207" s="84"/>
      <c r="F207" s="84"/>
      <c r="G207" s="85"/>
    </row>
    <row r="208" spans="1:7" ht="15">
      <c r="A208" s="159"/>
      <c r="B208" s="223" t="s">
        <v>290</v>
      </c>
      <c r="C208" s="158">
        <v>2012</v>
      </c>
      <c r="D208" s="11" t="s">
        <v>6</v>
      </c>
      <c r="E208" s="86">
        <f>SUM(E209:E212)</f>
        <v>0</v>
      </c>
      <c r="F208" s="86">
        <f>SUM(F209:F212)</f>
        <v>8</v>
      </c>
      <c r="G208" s="87" t="e">
        <f>F208/E208*100</f>
        <v>#DIV/0!</v>
      </c>
    </row>
    <row r="209" spans="1:7" ht="15">
      <c r="A209" s="160"/>
      <c r="B209" s="223"/>
      <c r="C209" s="158"/>
      <c r="D209" s="4" t="s">
        <v>10</v>
      </c>
      <c r="E209" s="84"/>
      <c r="F209" s="84"/>
      <c r="G209" s="85"/>
    </row>
    <row r="210" spans="1:7" ht="15">
      <c r="A210" s="160"/>
      <c r="B210" s="223"/>
      <c r="C210" s="158"/>
      <c r="D210" s="4" t="s">
        <v>7</v>
      </c>
      <c r="E210" s="84"/>
      <c r="F210" s="84"/>
      <c r="G210" s="85"/>
    </row>
    <row r="211" spans="1:7" ht="15">
      <c r="A211" s="160"/>
      <c r="B211" s="223"/>
      <c r="C211" s="158"/>
      <c r="D211" s="4" t="s">
        <v>9</v>
      </c>
      <c r="E211" s="84"/>
      <c r="F211" s="84">
        <v>8</v>
      </c>
      <c r="G211" s="85"/>
    </row>
    <row r="212" spans="1:7" ht="15">
      <c r="A212" s="161"/>
      <c r="B212" s="223"/>
      <c r="C212" s="158"/>
      <c r="D212" s="4" t="s">
        <v>8</v>
      </c>
      <c r="E212" s="84"/>
      <c r="F212" s="84"/>
      <c r="G212" s="85"/>
    </row>
    <row r="213" spans="1:7" s="2" customFormat="1" ht="15.75" customHeight="1">
      <c r="A213" s="156">
        <v>6</v>
      </c>
      <c r="B213" s="186" t="s">
        <v>280</v>
      </c>
      <c r="C213" s="158">
        <v>2012</v>
      </c>
      <c r="D213" s="11" t="s">
        <v>6</v>
      </c>
      <c r="E213" s="86">
        <f>SUM(E214:E217)</f>
        <v>350</v>
      </c>
      <c r="F213" s="86">
        <f>SUM(F214:F217)</f>
        <v>0</v>
      </c>
      <c r="G213" s="87">
        <f>F213/E213*100</f>
        <v>0</v>
      </c>
    </row>
    <row r="214" spans="1:7" ht="15">
      <c r="A214" s="156"/>
      <c r="B214" s="186"/>
      <c r="C214" s="158"/>
      <c r="D214" s="4" t="s">
        <v>10</v>
      </c>
      <c r="E214" s="84"/>
      <c r="F214" s="84"/>
      <c r="G214" s="85"/>
    </row>
    <row r="215" spans="1:7" ht="15">
      <c r="A215" s="156"/>
      <c r="B215" s="186"/>
      <c r="C215" s="158"/>
      <c r="D215" s="4" t="s">
        <v>7</v>
      </c>
      <c r="E215" s="84"/>
      <c r="F215" s="84">
        <v>0</v>
      </c>
      <c r="G215" s="85" t="e">
        <f>F215/E215*100</f>
        <v>#DIV/0!</v>
      </c>
    </row>
    <row r="216" spans="1:7" ht="15">
      <c r="A216" s="156"/>
      <c r="B216" s="186"/>
      <c r="C216" s="158"/>
      <c r="D216" s="4" t="s">
        <v>9</v>
      </c>
      <c r="E216" s="84">
        <v>350</v>
      </c>
      <c r="F216" s="84">
        <v>0</v>
      </c>
      <c r="G216" s="85">
        <f>F216/E216*100</f>
        <v>0</v>
      </c>
    </row>
    <row r="217" spans="1:7" ht="15">
      <c r="A217" s="156"/>
      <c r="B217" s="186"/>
      <c r="C217" s="158"/>
      <c r="D217" s="4" t="s">
        <v>8</v>
      </c>
      <c r="E217" s="84"/>
      <c r="F217" s="84"/>
      <c r="G217" s="85"/>
    </row>
    <row r="218" spans="1:7" s="2" customFormat="1" ht="15">
      <c r="A218" s="156">
        <v>7</v>
      </c>
      <c r="B218" s="162" t="s">
        <v>281</v>
      </c>
      <c r="C218" s="158">
        <v>2012</v>
      </c>
      <c r="D218" s="11" t="s">
        <v>6</v>
      </c>
      <c r="E218" s="86">
        <f>SUM(E219:E222)</f>
        <v>210</v>
      </c>
      <c r="F218" s="86">
        <f>SUM(F219:F222)</f>
        <v>3</v>
      </c>
      <c r="G218" s="87">
        <f>F218/E218*100</f>
        <v>1.4285714285714286</v>
      </c>
    </row>
    <row r="219" spans="1:7" ht="15">
      <c r="A219" s="156"/>
      <c r="B219" s="211"/>
      <c r="C219" s="158"/>
      <c r="D219" s="4" t="s">
        <v>10</v>
      </c>
      <c r="E219" s="84">
        <v>0</v>
      </c>
      <c r="F219" s="84"/>
      <c r="G219" s="85">
        <v>0</v>
      </c>
    </row>
    <row r="220" spans="1:7" ht="15">
      <c r="A220" s="156"/>
      <c r="B220" s="211"/>
      <c r="C220" s="158"/>
      <c r="D220" s="4" t="s">
        <v>7</v>
      </c>
      <c r="E220" s="84">
        <v>35</v>
      </c>
      <c r="F220" s="84"/>
      <c r="G220" s="85"/>
    </row>
    <row r="221" spans="1:7" ht="15">
      <c r="A221" s="156"/>
      <c r="B221" s="211"/>
      <c r="C221" s="158"/>
      <c r="D221" s="4" t="s">
        <v>9</v>
      </c>
      <c r="E221" s="84">
        <v>175</v>
      </c>
      <c r="F221" s="84">
        <v>3</v>
      </c>
      <c r="G221" s="85">
        <f>F221/E221*100</f>
        <v>1.7142857142857144</v>
      </c>
    </row>
    <row r="222" spans="1:7" ht="15">
      <c r="A222" s="156"/>
      <c r="B222" s="212"/>
      <c r="C222" s="158"/>
      <c r="D222" s="4" t="s">
        <v>8</v>
      </c>
      <c r="E222" s="84"/>
      <c r="F222" s="84"/>
      <c r="G222" s="85"/>
    </row>
    <row r="223" spans="1:7" s="2" customFormat="1" ht="15">
      <c r="A223" s="156">
        <v>8</v>
      </c>
      <c r="B223" s="186" t="s">
        <v>282</v>
      </c>
      <c r="C223" s="158">
        <v>2012</v>
      </c>
      <c r="D223" s="11" t="s">
        <v>6</v>
      </c>
      <c r="E223" s="86">
        <f>SUM(E224:E227)</f>
        <v>308</v>
      </c>
      <c r="F223" s="86">
        <f>SUM(F224:F227)</f>
        <v>11</v>
      </c>
      <c r="G223" s="87">
        <f>F223/E223*100</f>
        <v>3.571428571428571</v>
      </c>
    </row>
    <row r="224" spans="1:7" ht="15">
      <c r="A224" s="156"/>
      <c r="B224" s="186"/>
      <c r="C224" s="158"/>
      <c r="D224" s="4" t="s">
        <v>10</v>
      </c>
      <c r="E224" s="84"/>
      <c r="F224" s="84"/>
      <c r="G224" s="85"/>
    </row>
    <row r="225" spans="1:7" ht="15">
      <c r="A225" s="156"/>
      <c r="B225" s="186"/>
      <c r="C225" s="158"/>
      <c r="D225" s="4" t="s">
        <v>7</v>
      </c>
      <c r="E225" s="84"/>
      <c r="F225" s="84"/>
      <c r="G225" s="85"/>
    </row>
    <row r="226" spans="1:7" ht="15">
      <c r="A226" s="156"/>
      <c r="B226" s="186"/>
      <c r="C226" s="158"/>
      <c r="D226" s="4" t="s">
        <v>9</v>
      </c>
      <c r="E226" s="84">
        <v>308</v>
      </c>
      <c r="F226" s="84">
        <v>11</v>
      </c>
      <c r="G226" s="85">
        <f>F226/E226*100</f>
        <v>3.571428571428571</v>
      </c>
    </row>
    <row r="227" spans="1:7" ht="15">
      <c r="A227" s="156"/>
      <c r="B227" s="186"/>
      <c r="C227" s="158"/>
      <c r="D227" s="4" t="s">
        <v>8</v>
      </c>
      <c r="E227" s="84"/>
      <c r="F227" s="84"/>
      <c r="G227" s="85"/>
    </row>
    <row r="228" spans="1:7" s="2" customFormat="1" ht="15">
      <c r="A228" s="156">
        <v>9</v>
      </c>
      <c r="B228" s="186" t="s">
        <v>283</v>
      </c>
      <c r="C228" s="158">
        <v>2012</v>
      </c>
      <c r="D228" s="11" t="s">
        <v>6</v>
      </c>
      <c r="E228" s="86">
        <f>SUM(E229:E232)</f>
        <v>70</v>
      </c>
      <c r="F228" s="86">
        <f>SUM(F229:F232)</f>
        <v>0</v>
      </c>
      <c r="G228" s="87">
        <v>0</v>
      </c>
    </row>
    <row r="229" spans="1:7" ht="15">
      <c r="A229" s="156"/>
      <c r="B229" s="186"/>
      <c r="C229" s="158"/>
      <c r="D229" s="4" t="s">
        <v>10</v>
      </c>
      <c r="E229" s="84"/>
      <c r="F229" s="84"/>
      <c r="G229" s="85"/>
    </row>
    <row r="230" spans="1:7" ht="15">
      <c r="A230" s="156"/>
      <c r="B230" s="186"/>
      <c r="C230" s="158"/>
      <c r="D230" s="4" t="s">
        <v>7</v>
      </c>
      <c r="E230" s="84"/>
      <c r="F230" s="84"/>
      <c r="G230" s="85"/>
    </row>
    <row r="231" spans="1:7" ht="15">
      <c r="A231" s="156"/>
      <c r="B231" s="186"/>
      <c r="C231" s="158"/>
      <c r="D231" s="4" t="s">
        <v>9</v>
      </c>
      <c r="E231" s="84">
        <v>70</v>
      </c>
      <c r="F231" s="84"/>
      <c r="G231" s="85"/>
    </row>
    <row r="232" spans="1:7" ht="15">
      <c r="A232" s="156"/>
      <c r="B232" s="186"/>
      <c r="C232" s="158"/>
      <c r="D232" s="4" t="s">
        <v>8</v>
      </c>
      <c r="E232" s="84">
        <v>0</v>
      </c>
      <c r="F232" s="84">
        <v>0</v>
      </c>
      <c r="G232" s="85">
        <v>0</v>
      </c>
    </row>
    <row r="233" spans="1:7" s="2" customFormat="1" ht="15">
      <c r="A233" s="156">
        <v>10</v>
      </c>
      <c r="B233" s="186" t="s">
        <v>41</v>
      </c>
      <c r="C233" s="158">
        <v>2012</v>
      </c>
      <c r="D233" s="11" t="s">
        <v>6</v>
      </c>
      <c r="E233" s="86">
        <f>SUM(E234:E237)</f>
        <v>121</v>
      </c>
      <c r="F233" s="86">
        <f>SUM(F234:F237)</f>
        <v>52</v>
      </c>
      <c r="G233" s="87">
        <f>F233/E233*100</f>
        <v>42.97520661157025</v>
      </c>
    </row>
    <row r="234" spans="1:7" ht="15">
      <c r="A234" s="156"/>
      <c r="B234" s="186"/>
      <c r="C234" s="158"/>
      <c r="D234" s="4" t="s">
        <v>10</v>
      </c>
      <c r="E234" s="84">
        <v>0</v>
      </c>
      <c r="F234" s="84">
        <v>22</v>
      </c>
      <c r="G234" s="85">
        <v>0</v>
      </c>
    </row>
    <row r="235" spans="1:7" ht="15">
      <c r="A235" s="156"/>
      <c r="B235" s="186"/>
      <c r="C235" s="158"/>
      <c r="D235" s="4" t="s">
        <v>7</v>
      </c>
      <c r="E235" s="84"/>
      <c r="F235" s="84"/>
      <c r="G235" s="85"/>
    </row>
    <row r="236" spans="1:7" ht="15">
      <c r="A236" s="156"/>
      <c r="B236" s="186"/>
      <c r="C236" s="158"/>
      <c r="D236" s="4" t="s">
        <v>9</v>
      </c>
      <c r="E236" s="84">
        <v>121</v>
      </c>
      <c r="F236" s="84">
        <v>30</v>
      </c>
      <c r="G236" s="85">
        <f>F236/E236*100</f>
        <v>24.793388429752067</v>
      </c>
    </row>
    <row r="237" spans="1:7" ht="15">
      <c r="A237" s="156"/>
      <c r="B237" s="186"/>
      <c r="C237" s="158"/>
      <c r="D237" s="4" t="s">
        <v>8</v>
      </c>
      <c r="E237" s="84"/>
      <c r="F237" s="84"/>
      <c r="G237" s="85"/>
    </row>
    <row r="238" spans="1:7" ht="15">
      <c r="A238" s="156">
        <v>11</v>
      </c>
      <c r="B238" s="186" t="s">
        <v>42</v>
      </c>
      <c r="C238" s="158">
        <v>2012</v>
      </c>
      <c r="D238" s="11" t="s">
        <v>6</v>
      </c>
      <c r="E238" s="86">
        <f>SUM(E239:E242)</f>
        <v>420</v>
      </c>
      <c r="F238" s="86">
        <f>SUM(F239:F242)</f>
        <v>200</v>
      </c>
      <c r="G238" s="87">
        <f>F238/E238*100</f>
        <v>47.61904761904761</v>
      </c>
    </row>
    <row r="239" spans="1:7" ht="15">
      <c r="A239" s="156"/>
      <c r="B239" s="186"/>
      <c r="C239" s="158"/>
      <c r="D239" s="4" t="s">
        <v>10</v>
      </c>
      <c r="E239" s="84">
        <v>0</v>
      </c>
      <c r="F239" s="84">
        <v>123</v>
      </c>
      <c r="G239" s="85">
        <v>0</v>
      </c>
    </row>
    <row r="240" spans="1:7" ht="15">
      <c r="A240" s="156"/>
      <c r="B240" s="186"/>
      <c r="C240" s="158"/>
      <c r="D240" s="4" t="s">
        <v>7</v>
      </c>
      <c r="E240" s="84">
        <v>0</v>
      </c>
      <c r="F240" s="84">
        <v>77</v>
      </c>
      <c r="G240" s="85">
        <v>0</v>
      </c>
    </row>
    <row r="241" spans="1:7" ht="15">
      <c r="A241" s="156"/>
      <c r="B241" s="186"/>
      <c r="C241" s="158"/>
      <c r="D241" s="4" t="s">
        <v>9</v>
      </c>
      <c r="E241" s="84">
        <v>267</v>
      </c>
      <c r="F241" s="84"/>
      <c r="G241" s="85">
        <f aca="true" t="shared" si="21" ref="G241">F241/E241*100</f>
        <v>0</v>
      </c>
    </row>
    <row r="242" spans="1:7" ht="15">
      <c r="A242" s="156"/>
      <c r="B242" s="186"/>
      <c r="C242" s="158"/>
      <c r="D242" s="4" t="s">
        <v>8</v>
      </c>
      <c r="E242" s="84">
        <v>153</v>
      </c>
      <c r="F242" s="84"/>
      <c r="G242" s="85">
        <v>0</v>
      </c>
    </row>
    <row r="243" spans="1:7" ht="15">
      <c r="A243" s="159">
        <v>12</v>
      </c>
      <c r="B243" s="187" t="s">
        <v>284</v>
      </c>
      <c r="C243" s="165">
        <v>2012</v>
      </c>
      <c r="D243" s="11" t="s">
        <v>6</v>
      </c>
      <c r="E243" s="86">
        <f>SUM(E244:E247)</f>
        <v>300</v>
      </c>
      <c r="F243" s="86">
        <f>SUM(F244:F247)</f>
        <v>0</v>
      </c>
      <c r="G243" s="87">
        <f>F243/E243*100</f>
        <v>0</v>
      </c>
    </row>
    <row r="244" spans="1:7" ht="15">
      <c r="A244" s="160"/>
      <c r="B244" s="276"/>
      <c r="C244" s="166"/>
      <c r="D244" s="4" t="s">
        <v>10</v>
      </c>
      <c r="E244" s="84">
        <v>0</v>
      </c>
      <c r="F244" s="84"/>
      <c r="G244" s="85">
        <v>0</v>
      </c>
    </row>
    <row r="245" spans="1:7" ht="15">
      <c r="A245" s="160"/>
      <c r="B245" s="276"/>
      <c r="C245" s="166"/>
      <c r="D245" s="4" t="s">
        <v>7</v>
      </c>
      <c r="E245" s="84">
        <v>0</v>
      </c>
      <c r="F245" s="84"/>
      <c r="G245" s="85">
        <v>0</v>
      </c>
    </row>
    <row r="246" spans="1:7" ht="15">
      <c r="A246" s="160"/>
      <c r="B246" s="276"/>
      <c r="C246" s="166"/>
      <c r="D246" s="4" t="s">
        <v>9</v>
      </c>
      <c r="E246" s="84">
        <v>300</v>
      </c>
      <c r="F246" s="84"/>
      <c r="G246" s="85">
        <f aca="true" t="shared" si="22" ref="G246">F246/E246*100</f>
        <v>0</v>
      </c>
    </row>
    <row r="247" spans="1:7" ht="15">
      <c r="A247" s="161"/>
      <c r="B247" s="279"/>
      <c r="C247" s="167"/>
      <c r="D247" s="4" t="s">
        <v>8</v>
      </c>
      <c r="E247" s="84">
        <v>0</v>
      </c>
      <c r="F247" s="84"/>
      <c r="G247" s="85">
        <v>0</v>
      </c>
    </row>
    <row r="248" spans="1:7" s="2" customFormat="1" ht="15">
      <c r="A248" s="258">
        <v>13</v>
      </c>
      <c r="B248" s="273" t="s">
        <v>285</v>
      </c>
      <c r="C248" s="165">
        <v>2012</v>
      </c>
      <c r="D248" s="11" t="s">
        <v>6</v>
      </c>
      <c r="E248" s="86">
        <f>SUM(E249:E252)</f>
        <v>120</v>
      </c>
      <c r="F248" s="86">
        <f>SUM(F249:F252)</f>
        <v>0</v>
      </c>
      <c r="G248" s="87">
        <f>F248/E248*100</f>
        <v>0</v>
      </c>
    </row>
    <row r="249" spans="1:7" ht="15">
      <c r="A249" s="277"/>
      <c r="B249" s="274"/>
      <c r="C249" s="166"/>
      <c r="D249" s="4" t="s">
        <v>10</v>
      </c>
      <c r="E249" s="84">
        <v>0</v>
      </c>
      <c r="F249" s="84"/>
      <c r="G249" s="85">
        <v>0</v>
      </c>
    </row>
    <row r="250" spans="1:7" ht="15">
      <c r="A250" s="277"/>
      <c r="B250" s="274"/>
      <c r="C250" s="166"/>
      <c r="D250" s="4" t="s">
        <v>7</v>
      </c>
      <c r="E250" s="84">
        <v>60</v>
      </c>
      <c r="F250" s="84"/>
      <c r="G250" s="85">
        <v>0</v>
      </c>
    </row>
    <row r="251" spans="1:7" ht="15">
      <c r="A251" s="277"/>
      <c r="B251" s="274"/>
      <c r="C251" s="166"/>
      <c r="D251" s="4" t="s">
        <v>9</v>
      </c>
      <c r="E251" s="84">
        <v>60</v>
      </c>
      <c r="F251" s="84"/>
      <c r="G251" s="85">
        <f aca="true" t="shared" si="23" ref="G251">F251/E251*100</f>
        <v>0</v>
      </c>
    </row>
    <row r="252" spans="1:7" ht="15">
      <c r="A252" s="278"/>
      <c r="B252" s="275"/>
      <c r="C252" s="167"/>
      <c r="D252" s="4" t="s">
        <v>8</v>
      </c>
      <c r="E252" s="84"/>
      <c r="F252" s="84"/>
      <c r="G252" s="85">
        <v>0</v>
      </c>
    </row>
    <row r="253" spans="1:7" ht="30.75" customHeight="1">
      <c r="A253" s="202" t="s">
        <v>43</v>
      </c>
      <c r="B253" s="203"/>
      <c r="C253" s="203"/>
      <c r="D253" s="3"/>
      <c r="E253" s="84"/>
      <c r="F253" s="84"/>
      <c r="G253" s="85"/>
    </row>
    <row r="254" spans="1:7" s="2" customFormat="1" ht="15">
      <c r="A254" s="156">
        <v>14</v>
      </c>
      <c r="B254" s="186" t="s">
        <v>38</v>
      </c>
      <c r="C254" s="158">
        <v>2012</v>
      </c>
      <c r="D254" s="11" t="s">
        <v>6</v>
      </c>
      <c r="E254" s="86">
        <f>SUM(E255:E258)</f>
        <v>58</v>
      </c>
      <c r="F254" s="86">
        <f>SUM(F255:F258)</f>
        <v>77</v>
      </c>
      <c r="G254" s="87">
        <f>F254/E254*100</f>
        <v>132.75862068965517</v>
      </c>
    </row>
    <row r="255" spans="1:7" ht="15">
      <c r="A255" s="156"/>
      <c r="B255" s="186"/>
      <c r="C255" s="158"/>
      <c r="D255" s="4" t="s">
        <v>10</v>
      </c>
      <c r="E255" s="84"/>
      <c r="F255" s="84"/>
      <c r="G255" s="85"/>
    </row>
    <row r="256" spans="1:7" ht="15">
      <c r="A256" s="156"/>
      <c r="B256" s="186"/>
      <c r="C256" s="158"/>
      <c r="D256" s="4" t="s">
        <v>7</v>
      </c>
      <c r="E256" s="84"/>
      <c r="F256" s="84"/>
      <c r="G256" s="85"/>
    </row>
    <row r="257" spans="1:7" ht="15">
      <c r="A257" s="156"/>
      <c r="B257" s="186"/>
      <c r="C257" s="158"/>
      <c r="D257" s="4" t="s">
        <v>9</v>
      </c>
      <c r="E257" s="84">
        <v>50</v>
      </c>
      <c r="F257" s="84">
        <v>77</v>
      </c>
      <c r="G257" s="85">
        <f>F257/E257*100</f>
        <v>154</v>
      </c>
    </row>
    <row r="258" spans="1:7" ht="15">
      <c r="A258" s="156"/>
      <c r="B258" s="186"/>
      <c r="C258" s="158"/>
      <c r="D258" s="4" t="s">
        <v>8</v>
      </c>
      <c r="E258" s="84">
        <v>8</v>
      </c>
      <c r="F258" s="84">
        <v>0</v>
      </c>
      <c r="G258" s="85">
        <f>F258/E258*100</f>
        <v>0</v>
      </c>
    </row>
    <row r="259" spans="1:7" s="2" customFormat="1" ht="16.5" customHeight="1">
      <c r="A259" s="156">
        <v>15</v>
      </c>
      <c r="B259" s="186" t="s">
        <v>286</v>
      </c>
      <c r="C259" s="158">
        <v>2012</v>
      </c>
      <c r="D259" s="11" t="s">
        <v>6</v>
      </c>
      <c r="E259" s="86">
        <f>SUM(E260:E263)</f>
        <v>1000</v>
      </c>
      <c r="F259" s="86">
        <f>SUM(F260:F263)</f>
        <v>0</v>
      </c>
      <c r="G259" s="87">
        <f>F259/E259*100</f>
        <v>0</v>
      </c>
    </row>
    <row r="260" spans="1:7" ht="15">
      <c r="A260" s="156"/>
      <c r="B260" s="186"/>
      <c r="C260" s="158"/>
      <c r="D260" s="4" t="s">
        <v>10</v>
      </c>
      <c r="E260" s="84"/>
      <c r="F260" s="84"/>
      <c r="G260" s="85"/>
    </row>
    <row r="261" spans="1:7" ht="15">
      <c r="A261" s="156"/>
      <c r="B261" s="186"/>
      <c r="C261" s="158"/>
      <c r="D261" s="4" t="s">
        <v>7</v>
      </c>
      <c r="E261" s="84"/>
      <c r="F261" s="84"/>
      <c r="G261" s="85"/>
    </row>
    <row r="262" spans="1:7" ht="15">
      <c r="A262" s="156"/>
      <c r="B262" s="186"/>
      <c r="C262" s="158"/>
      <c r="D262" s="4" t="s">
        <v>9</v>
      </c>
      <c r="E262" s="84">
        <v>1000</v>
      </c>
      <c r="F262" s="84">
        <v>0</v>
      </c>
      <c r="G262" s="85">
        <f>F262/E262*100</f>
        <v>0</v>
      </c>
    </row>
    <row r="263" spans="1:7" ht="15">
      <c r="A263" s="156"/>
      <c r="B263" s="186"/>
      <c r="C263" s="158"/>
      <c r="D263" s="4" t="s">
        <v>8</v>
      </c>
      <c r="E263" s="84"/>
      <c r="F263" s="84"/>
      <c r="G263" s="85"/>
    </row>
    <row r="264" spans="1:7" ht="15">
      <c r="A264" s="159"/>
      <c r="B264" s="210" t="s">
        <v>291</v>
      </c>
      <c r="C264" s="158">
        <v>2012</v>
      </c>
      <c r="D264" s="11" t="s">
        <v>6</v>
      </c>
      <c r="E264" s="86">
        <f>SUM(E265:E268)</f>
        <v>0</v>
      </c>
      <c r="F264" s="86">
        <f>SUM(F265:F268)</f>
        <v>221</v>
      </c>
      <c r="G264" s="87" t="e">
        <f>F264/E264*100</f>
        <v>#DIV/0!</v>
      </c>
    </row>
    <row r="265" spans="1:7" ht="15">
      <c r="A265" s="160"/>
      <c r="B265" s="210"/>
      <c r="C265" s="158"/>
      <c r="D265" s="4" t="s">
        <v>10</v>
      </c>
      <c r="E265" s="84"/>
      <c r="F265" s="84"/>
      <c r="G265" s="85"/>
    </row>
    <row r="266" spans="1:7" ht="15">
      <c r="A266" s="160"/>
      <c r="B266" s="210"/>
      <c r="C266" s="158"/>
      <c r="D266" s="4" t="s">
        <v>7</v>
      </c>
      <c r="E266" s="84"/>
      <c r="F266" s="84"/>
      <c r="G266" s="85"/>
    </row>
    <row r="267" spans="1:7" ht="15">
      <c r="A267" s="160"/>
      <c r="B267" s="210"/>
      <c r="C267" s="158"/>
      <c r="D267" s="4" t="s">
        <v>9</v>
      </c>
      <c r="E267" s="84"/>
      <c r="F267" s="84">
        <v>221</v>
      </c>
      <c r="G267" s="85" t="e">
        <f>F267/E267*100</f>
        <v>#DIV/0!</v>
      </c>
    </row>
    <row r="268" spans="1:7" ht="15">
      <c r="A268" s="161"/>
      <c r="B268" s="210"/>
      <c r="C268" s="158"/>
      <c r="D268" s="4" t="s">
        <v>8</v>
      </c>
      <c r="E268" s="84"/>
      <c r="F268" s="84"/>
      <c r="G268" s="85"/>
    </row>
    <row r="269" spans="1:7" s="2" customFormat="1" ht="15">
      <c r="A269" s="156">
        <v>16</v>
      </c>
      <c r="B269" s="186" t="s">
        <v>44</v>
      </c>
      <c r="C269" s="158">
        <v>2012</v>
      </c>
      <c r="D269" s="11" t="s">
        <v>6</v>
      </c>
      <c r="E269" s="86">
        <f>SUM(E270:E273)</f>
        <v>250</v>
      </c>
      <c r="F269" s="86">
        <f>SUM(F270:F273)</f>
        <v>1508</v>
      </c>
      <c r="G269" s="87">
        <f>F269/E269*100</f>
        <v>603.2</v>
      </c>
    </row>
    <row r="270" spans="1:7" ht="15">
      <c r="A270" s="156"/>
      <c r="B270" s="186"/>
      <c r="C270" s="158"/>
      <c r="D270" s="4" t="s">
        <v>10</v>
      </c>
      <c r="E270" s="84"/>
      <c r="F270" s="84"/>
      <c r="G270" s="85"/>
    </row>
    <row r="271" spans="1:7" ht="15">
      <c r="A271" s="156"/>
      <c r="B271" s="186"/>
      <c r="C271" s="158"/>
      <c r="D271" s="4" t="s">
        <v>7</v>
      </c>
      <c r="E271" s="84"/>
      <c r="F271" s="84"/>
      <c r="G271" s="85"/>
    </row>
    <row r="272" spans="1:7" ht="15">
      <c r="A272" s="156"/>
      <c r="B272" s="186"/>
      <c r="C272" s="158"/>
      <c r="D272" s="4" t="s">
        <v>9</v>
      </c>
      <c r="E272" s="84">
        <v>250</v>
      </c>
      <c r="F272" s="84">
        <v>1508</v>
      </c>
      <c r="G272" s="85">
        <f>F272/E272*100</f>
        <v>603.2</v>
      </c>
    </row>
    <row r="273" spans="1:7" ht="15">
      <c r="A273" s="156"/>
      <c r="B273" s="186"/>
      <c r="C273" s="158"/>
      <c r="D273" s="4" t="s">
        <v>8</v>
      </c>
      <c r="E273" s="84"/>
      <c r="F273" s="84"/>
      <c r="G273" s="85"/>
    </row>
    <row r="274" spans="1:7" s="2" customFormat="1" ht="15">
      <c r="A274" s="156">
        <v>17</v>
      </c>
      <c r="B274" s="186" t="s">
        <v>45</v>
      </c>
      <c r="C274" s="158">
        <v>2012</v>
      </c>
      <c r="D274" s="11" t="s">
        <v>6</v>
      </c>
      <c r="E274" s="86">
        <f>SUM(E275:E278)</f>
        <v>51</v>
      </c>
      <c r="F274" s="86">
        <f>SUM(F275:F278)</f>
        <v>80</v>
      </c>
      <c r="G274" s="87">
        <f>F274/E274*100</f>
        <v>156.86274509803923</v>
      </c>
    </row>
    <row r="275" spans="1:7" ht="15">
      <c r="A275" s="156"/>
      <c r="B275" s="186"/>
      <c r="C275" s="158"/>
      <c r="D275" s="4" t="s">
        <v>10</v>
      </c>
      <c r="E275" s="84"/>
      <c r="F275" s="84"/>
      <c r="G275" s="85"/>
    </row>
    <row r="276" spans="1:7" ht="15">
      <c r="A276" s="156"/>
      <c r="B276" s="186"/>
      <c r="C276" s="158"/>
      <c r="D276" s="4" t="s">
        <v>7</v>
      </c>
      <c r="E276" s="84"/>
      <c r="F276" s="84"/>
      <c r="G276" s="85"/>
    </row>
    <row r="277" spans="1:7" ht="15">
      <c r="A277" s="156"/>
      <c r="B277" s="186"/>
      <c r="C277" s="158"/>
      <c r="D277" s="4" t="s">
        <v>9</v>
      </c>
      <c r="E277" s="84">
        <v>46</v>
      </c>
      <c r="F277" s="84">
        <v>80</v>
      </c>
      <c r="G277" s="85">
        <f>F277/E277*100</f>
        <v>173.91304347826087</v>
      </c>
    </row>
    <row r="278" spans="1:7" ht="15">
      <c r="A278" s="156"/>
      <c r="B278" s="186"/>
      <c r="C278" s="158"/>
      <c r="D278" s="4" t="s">
        <v>8</v>
      </c>
      <c r="E278" s="84">
        <v>5</v>
      </c>
      <c r="F278" s="84">
        <v>0</v>
      </c>
      <c r="G278" s="85">
        <f>F278/E278*100</f>
        <v>0</v>
      </c>
    </row>
    <row r="279" spans="1:7" s="2" customFormat="1" ht="15">
      <c r="A279" s="156">
        <v>18</v>
      </c>
      <c r="B279" s="186" t="s">
        <v>46</v>
      </c>
      <c r="C279" s="158">
        <v>2012</v>
      </c>
      <c r="D279" s="11" t="s">
        <v>6</v>
      </c>
      <c r="E279" s="86">
        <f>SUM(E280:E283)</f>
        <v>180</v>
      </c>
      <c r="F279" s="86">
        <f>SUM(F280:F283)</f>
        <v>322</v>
      </c>
      <c r="G279" s="87">
        <f>F279/E279*100</f>
        <v>178.88888888888889</v>
      </c>
    </row>
    <row r="280" spans="1:7" ht="15">
      <c r="A280" s="156"/>
      <c r="B280" s="186"/>
      <c r="C280" s="158"/>
      <c r="D280" s="4" t="s">
        <v>10</v>
      </c>
      <c r="E280" s="84"/>
      <c r="F280" s="84"/>
      <c r="G280" s="85"/>
    </row>
    <row r="281" spans="1:7" ht="15">
      <c r="A281" s="156"/>
      <c r="B281" s="186"/>
      <c r="C281" s="158"/>
      <c r="D281" s="4" t="s">
        <v>7</v>
      </c>
      <c r="E281" s="84"/>
      <c r="F281" s="84"/>
      <c r="G281" s="85"/>
    </row>
    <row r="282" spans="1:7" ht="15">
      <c r="A282" s="156"/>
      <c r="B282" s="186"/>
      <c r="C282" s="158"/>
      <c r="D282" s="4" t="s">
        <v>9</v>
      </c>
      <c r="E282" s="84">
        <v>160</v>
      </c>
      <c r="F282" s="84">
        <v>322</v>
      </c>
      <c r="G282" s="85">
        <f>F282/E282*100</f>
        <v>201.25000000000003</v>
      </c>
    </row>
    <row r="283" spans="1:7" ht="15">
      <c r="A283" s="156"/>
      <c r="B283" s="186"/>
      <c r="C283" s="158"/>
      <c r="D283" s="4" t="s">
        <v>8</v>
      </c>
      <c r="E283" s="84">
        <v>20</v>
      </c>
      <c r="F283" s="84">
        <v>0</v>
      </c>
      <c r="G283" s="85">
        <f>F283/E283*100</f>
        <v>0</v>
      </c>
    </row>
    <row r="284" spans="1:7" s="2" customFormat="1" ht="15.75" customHeight="1">
      <c r="A284" s="156">
        <v>19</v>
      </c>
      <c r="B284" s="187" t="s">
        <v>47</v>
      </c>
      <c r="C284" s="158">
        <v>2012</v>
      </c>
      <c r="D284" s="11" t="s">
        <v>6</v>
      </c>
      <c r="E284" s="86">
        <f>SUM(E285:E288)</f>
        <v>588</v>
      </c>
      <c r="F284" s="86">
        <f>SUM(F285:F288)</f>
        <v>1572</v>
      </c>
      <c r="G284" s="87">
        <f>F284/E284*100</f>
        <v>267.34693877551024</v>
      </c>
    </row>
    <row r="285" spans="1:7" ht="15">
      <c r="A285" s="156"/>
      <c r="B285" s="276"/>
      <c r="C285" s="158"/>
      <c r="D285" s="4" t="s">
        <v>10</v>
      </c>
      <c r="E285" s="84"/>
      <c r="F285" s="84"/>
      <c r="G285" s="85"/>
    </row>
    <row r="286" spans="1:7" ht="15">
      <c r="A286" s="156"/>
      <c r="B286" s="119" t="s">
        <v>287</v>
      </c>
      <c r="C286" s="158"/>
      <c r="D286" s="4" t="s">
        <v>7</v>
      </c>
      <c r="E286" s="84">
        <v>0</v>
      </c>
      <c r="F286" s="84">
        <v>1528</v>
      </c>
      <c r="G286" s="85">
        <v>0</v>
      </c>
    </row>
    <row r="287" spans="1:7" ht="15">
      <c r="A287" s="156"/>
      <c r="B287" s="119" t="s">
        <v>288</v>
      </c>
      <c r="C287" s="158"/>
      <c r="D287" s="4" t="s">
        <v>9</v>
      </c>
      <c r="E287" s="84">
        <v>557</v>
      </c>
      <c r="F287" s="84">
        <v>44</v>
      </c>
      <c r="G287" s="85">
        <f aca="true" t="shared" si="24" ref="G287:G288">F287/E287*100</f>
        <v>7.899461400359066</v>
      </c>
    </row>
    <row r="288" spans="1:7" ht="15">
      <c r="A288" s="156"/>
      <c r="B288" s="118"/>
      <c r="C288" s="158"/>
      <c r="D288" s="4" t="s">
        <v>8</v>
      </c>
      <c r="E288" s="84">
        <v>31</v>
      </c>
      <c r="F288" s="84">
        <v>0</v>
      </c>
      <c r="G288" s="85">
        <f t="shared" si="24"/>
        <v>0</v>
      </c>
    </row>
    <row r="289" spans="1:7" s="2" customFormat="1" ht="15">
      <c r="A289" s="156">
        <v>20</v>
      </c>
      <c r="B289" s="186" t="s">
        <v>48</v>
      </c>
      <c r="C289" s="158">
        <v>2012</v>
      </c>
      <c r="D289" s="11" t="s">
        <v>6</v>
      </c>
      <c r="E289" s="86">
        <f>SUM(E290:E293)</f>
        <v>110</v>
      </c>
      <c r="F289" s="86">
        <f>SUM(F290:F293)</f>
        <v>6</v>
      </c>
      <c r="G289" s="87">
        <f>F289/E289*100</f>
        <v>5.454545454545454</v>
      </c>
    </row>
    <row r="290" spans="1:7" ht="15">
      <c r="A290" s="156"/>
      <c r="B290" s="186"/>
      <c r="C290" s="158"/>
      <c r="D290" s="4" t="s">
        <v>10</v>
      </c>
      <c r="E290" s="84"/>
      <c r="F290" s="84"/>
      <c r="G290" s="85"/>
    </row>
    <row r="291" spans="1:7" ht="15">
      <c r="A291" s="156"/>
      <c r="B291" s="186"/>
      <c r="C291" s="158"/>
      <c r="D291" s="4" t="s">
        <v>7</v>
      </c>
      <c r="E291" s="84"/>
      <c r="F291" s="84"/>
      <c r="G291" s="85"/>
    </row>
    <row r="292" spans="1:7" ht="15">
      <c r="A292" s="156"/>
      <c r="B292" s="186"/>
      <c r="C292" s="158"/>
      <c r="D292" s="4" t="s">
        <v>9</v>
      </c>
      <c r="E292" s="84">
        <v>46</v>
      </c>
      <c r="F292" s="84">
        <v>6</v>
      </c>
      <c r="G292" s="85">
        <v>0</v>
      </c>
    </row>
    <row r="293" spans="1:7" ht="15">
      <c r="A293" s="156"/>
      <c r="B293" s="186"/>
      <c r="C293" s="158"/>
      <c r="D293" s="4" t="s">
        <v>8</v>
      </c>
      <c r="E293" s="84">
        <v>64</v>
      </c>
      <c r="F293" s="84">
        <v>0</v>
      </c>
      <c r="G293" s="85">
        <v>0</v>
      </c>
    </row>
    <row r="294" spans="1:7" s="2" customFormat="1" ht="15.75" customHeight="1">
      <c r="A294" s="156">
        <v>21</v>
      </c>
      <c r="B294" s="186" t="s">
        <v>49</v>
      </c>
      <c r="C294" s="158">
        <v>2012</v>
      </c>
      <c r="D294" s="11" t="s">
        <v>6</v>
      </c>
      <c r="E294" s="86">
        <f>SUM(E295:E298)</f>
        <v>460</v>
      </c>
      <c r="F294" s="86">
        <f>SUM(F295:F298)</f>
        <v>1063</v>
      </c>
      <c r="G294" s="87">
        <f>F294/E294*100</f>
        <v>231.08695652173913</v>
      </c>
    </row>
    <row r="295" spans="1:7" ht="15">
      <c r="A295" s="156"/>
      <c r="B295" s="186"/>
      <c r="C295" s="158"/>
      <c r="D295" s="4" t="s">
        <v>10</v>
      </c>
      <c r="E295" s="84"/>
      <c r="F295" s="84"/>
      <c r="G295" s="85"/>
    </row>
    <row r="296" spans="1:7" ht="15">
      <c r="A296" s="156"/>
      <c r="B296" s="186"/>
      <c r="C296" s="158"/>
      <c r="D296" s="4" t="s">
        <v>7</v>
      </c>
      <c r="E296" s="84">
        <v>0</v>
      </c>
      <c r="F296" s="84">
        <v>998</v>
      </c>
      <c r="G296" s="85">
        <v>0</v>
      </c>
    </row>
    <row r="297" spans="1:7" ht="15">
      <c r="A297" s="156"/>
      <c r="B297" s="186"/>
      <c r="C297" s="158"/>
      <c r="D297" s="4" t="s">
        <v>9</v>
      </c>
      <c r="E297" s="84">
        <v>460</v>
      </c>
      <c r="F297" s="84">
        <v>65</v>
      </c>
      <c r="G297" s="85">
        <f>F297/E297*100</f>
        <v>14.130434782608695</v>
      </c>
    </row>
    <row r="298" spans="1:7" ht="15">
      <c r="A298" s="156"/>
      <c r="B298" s="186"/>
      <c r="C298" s="158"/>
      <c r="D298" s="4" t="s">
        <v>8</v>
      </c>
      <c r="E298" s="84"/>
      <c r="F298" s="84"/>
      <c r="G298" s="85"/>
    </row>
    <row r="299" spans="1:7" s="2" customFormat="1" ht="15">
      <c r="A299" s="156">
        <v>22</v>
      </c>
      <c r="B299" s="186" t="s">
        <v>50</v>
      </c>
      <c r="C299" s="158">
        <v>2012</v>
      </c>
      <c r="D299" s="11" t="s">
        <v>6</v>
      </c>
      <c r="E299" s="86">
        <f>SUM(E300:E303)</f>
        <v>210</v>
      </c>
      <c r="F299" s="86">
        <f>SUM(F300:F303)</f>
        <v>0</v>
      </c>
      <c r="G299" s="87">
        <v>0</v>
      </c>
    </row>
    <row r="300" spans="1:7" ht="15">
      <c r="A300" s="156"/>
      <c r="B300" s="186"/>
      <c r="C300" s="158"/>
      <c r="D300" s="4" t="s">
        <v>10</v>
      </c>
      <c r="E300" s="84"/>
      <c r="F300" s="84"/>
      <c r="G300" s="85"/>
    </row>
    <row r="301" spans="1:7" ht="15">
      <c r="A301" s="156"/>
      <c r="B301" s="186"/>
      <c r="C301" s="158"/>
      <c r="D301" s="4" t="s">
        <v>7</v>
      </c>
      <c r="E301" s="84"/>
      <c r="F301" s="84"/>
      <c r="G301" s="85"/>
    </row>
    <row r="302" spans="1:7" ht="15">
      <c r="A302" s="156"/>
      <c r="B302" s="186"/>
      <c r="C302" s="158"/>
      <c r="D302" s="4" t="s">
        <v>9</v>
      </c>
      <c r="E302" s="84">
        <v>210</v>
      </c>
      <c r="F302" s="84">
        <v>0</v>
      </c>
      <c r="G302" s="85">
        <v>0</v>
      </c>
    </row>
    <row r="303" spans="1:7" ht="15">
      <c r="A303" s="156"/>
      <c r="B303" s="186"/>
      <c r="C303" s="158"/>
      <c r="D303" s="4" t="s">
        <v>8</v>
      </c>
      <c r="E303" s="84"/>
      <c r="F303" s="84">
        <v>0</v>
      </c>
      <c r="G303" s="85">
        <v>0</v>
      </c>
    </row>
    <row r="304" spans="1:7" ht="15">
      <c r="A304" s="204" t="s">
        <v>51</v>
      </c>
      <c r="B304" s="205"/>
      <c r="C304" s="205"/>
      <c r="D304" s="3"/>
      <c r="E304" s="84"/>
      <c r="F304" s="84"/>
      <c r="G304" s="85"/>
    </row>
    <row r="305" spans="1:7" ht="15">
      <c r="A305" s="156">
        <v>23</v>
      </c>
      <c r="B305" s="186" t="s">
        <v>38</v>
      </c>
      <c r="C305" s="158">
        <v>2012</v>
      </c>
      <c r="D305" s="11" t="s">
        <v>6</v>
      </c>
      <c r="E305" s="86">
        <f>SUM(E306:E309)</f>
        <v>5</v>
      </c>
      <c r="F305" s="86">
        <f>SUM(F306:F309)</f>
        <v>5</v>
      </c>
      <c r="G305" s="85"/>
    </row>
    <row r="306" spans="1:7" ht="15">
      <c r="A306" s="156"/>
      <c r="B306" s="186"/>
      <c r="C306" s="158"/>
      <c r="D306" s="4" t="s">
        <v>10</v>
      </c>
      <c r="E306" s="84"/>
      <c r="F306" s="84"/>
      <c r="G306" s="85"/>
    </row>
    <row r="307" spans="1:7" ht="15">
      <c r="A307" s="156"/>
      <c r="B307" s="186"/>
      <c r="C307" s="158"/>
      <c r="D307" s="4" t="s">
        <v>7</v>
      </c>
      <c r="E307" s="84"/>
      <c r="F307" s="84"/>
      <c r="G307" s="85"/>
    </row>
    <row r="308" spans="1:7" ht="15">
      <c r="A308" s="156"/>
      <c r="B308" s="186"/>
      <c r="C308" s="158"/>
      <c r="D308" s="4" t="s">
        <v>9</v>
      </c>
      <c r="E308" s="84">
        <v>4</v>
      </c>
      <c r="F308" s="84">
        <v>5</v>
      </c>
      <c r="G308" s="85"/>
    </row>
    <row r="309" spans="1:7" ht="15">
      <c r="A309" s="159"/>
      <c r="B309" s="187"/>
      <c r="C309" s="158"/>
      <c r="D309" s="5" t="s">
        <v>8</v>
      </c>
      <c r="E309" s="92">
        <v>1</v>
      </c>
      <c r="F309" s="92">
        <v>0</v>
      </c>
      <c r="G309" s="85"/>
    </row>
    <row r="310" spans="1:7" s="2" customFormat="1" ht="15">
      <c r="A310" s="156">
        <v>24</v>
      </c>
      <c r="B310" s="186" t="s">
        <v>289</v>
      </c>
      <c r="C310" s="158">
        <v>2012</v>
      </c>
      <c r="D310" s="11" t="s">
        <v>6</v>
      </c>
      <c r="E310" s="86">
        <f>SUM(E311:E314)</f>
        <v>50</v>
      </c>
      <c r="F310" s="86">
        <f>SUM(F311:F314)</f>
        <v>0</v>
      </c>
      <c r="G310" s="87">
        <f>F310/E310*100</f>
        <v>0</v>
      </c>
    </row>
    <row r="311" spans="1:7" ht="15">
      <c r="A311" s="156"/>
      <c r="B311" s="186"/>
      <c r="C311" s="158"/>
      <c r="D311" s="4" t="s">
        <v>10</v>
      </c>
      <c r="E311" s="84"/>
      <c r="F311" s="84"/>
      <c r="G311" s="85"/>
    </row>
    <row r="312" spans="1:7" ht="15">
      <c r="A312" s="156"/>
      <c r="B312" s="186"/>
      <c r="C312" s="158"/>
      <c r="D312" s="4" t="s">
        <v>7</v>
      </c>
      <c r="E312" s="84"/>
      <c r="F312" s="84"/>
      <c r="G312" s="85"/>
    </row>
    <row r="313" spans="1:7" ht="15">
      <c r="A313" s="156"/>
      <c r="B313" s="186"/>
      <c r="C313" s="158"/>
      <c r="D313" s="4" t="s">
        <v>9</v>
      </c>
      <c r="E313" s="84">
        <v>50</v>
      </c>
      <c r="F313" s="84">
        <v>0</v>
      </c>
      <c r="G313" s="85">
        <v>0</v>
      </c>
    </row>
    <row r="314" spans="1:7" ht="16.5" thickBot="1">
      <c r="A314" s="159"/>
      <c r="B314" s="187"/>
      <c r="C314" s="158"/>
      <c r="D314" s="5" t="s">
        <v>8</v>
      </c>
      <c r="E314" s="92"/>
      <c r="F314" s="92">
        <v>0</v>
      </c>
      <c r="G314" s="93">
        <v>0</v>
      </c>
    </row>
    <row r="315" spans="1:7" s="2" customFormat="1" ht="15">
      <c r="A315" s="179" t="s">
        <v>58</v>
      </c>
      <c r="B315" s="180"/>
      <c r="C315" s="180"/>
      <c r="D315" s="10" t="s">
        <v>6</v>
      </c>
      <c r="E315" s="88">
        <f>SUM(E316:E319)</f>
        <v>400</v>
      </c>
      <c r="F315" s="88">
        <f>SUM(F316:F319)</f>
        <v>120</v>
      </c>
      <c r="G315" s="89">
        <f>F315/E315*100</f>
        <v>30</v>
      </c>
    </row>
    <row r="316" spans="1:7" ht="15">
      <c r="A316" s="181"/>
      <c r="B316" s="182"/>
      <c r="C316" s="182"/>
      <c r="D316" s="9" t="s">
        <v>10</v>
      </c>
      <c r="E316" s="90">
        <f aca="true" t="shared" si="25" ref="E316:F319">E321+E326+E331+E336+E341+E351</f>
        <v>0</v>
      </c>
      <c r="F316" s="90">
        <f t="shared" si="25"/>
        <v>0</v>
      </c>
      <c r="G316" s="91">
        <v>0</v>
      </c>
    </row>
    <row r="317" spans="1:7" ht="15">
      <c r="A317" s="181"/>
      <c r="B317" s="182"/>
      <c r="C317" s="182"/>
      <c r="D317" s="9" t="s">
        <v>7</v>
      </c>
      <c r="E317" s="90">
        <f t="shared" si="25"/>
        <v>0</v>
      </c>
      <c r="F317" s="90">
        <f t="shared" si="25"/>
        <v>0</v>
      </c>
      <c r="G317" s="91">
        <v>0</v>
      </c>
    </row>
    <row r="318" spans="1:7" ht="15">
      <c r="A318" s="181"/>
      <c r="B318" s="182"/>
      <c r="C318" s="182"/>
      <c r="D318" s="9" t="s">
        <v>9</v>
      </c>
      <c r="E318" s="90">
        <f t="shared" si="25"/>
        <v>400</v>
      </c>
      <c r="F318" s="90">
        <f t="shared" si="25"/>
        <v>120</v>
      </c>
      <c r="G318" s="91">
        <f>F318/E318*100</f>
        <v>30</v>
      </c>
    </row>
    <row r="319" spans="1:7" ht="15">
      <c r="A319" s="181"/>
      <c r="B319" s="182"/>
      <c r="C319" s="182"/>
      <c r="D319" s="9" t="s">
        <v>8</v>
      </c>
      <c r="E319" s="90">
        <f t="shared" si="25"/>
        <v>0</v>
      </c>
      <c r="F319" s="90">
        <f t="shared" si="25"/>
        <v>0</v>
      </c>
      <c r="G319" s="91">
        <v>0</v>
      </c>
    </row>
    <row r="320" spans="1:7" s="2" customFormat="1" ht="15">
      <c r="A320" s="156">
        <v>1</v>
      </c>
      <c r="B320" s="157" t="s">
        <v>59</v>
      </c>
      <c r="C320" s="158">
        <v>2012</v>
      </c>
      <c r="D320" s="11" t="s">
        <v>6</v>
      </c>
      <c r="E320" s="86">
        <f>SUM(E321:E324)</f>
        <v>177</v>
      </c>
      <c r="F320" s="86">
        <f>SUM(F321:F324)</f>
        <v>34</v>
      </c>
      <c r="G320" s="87">
        <f>F320/E320*100</f>
        <v>19.2090395480226</v>
      </c>
    </row>
    <row r="321" spans="1:7" ht="15">
      <c r="A321" s="156"/>
      <c r="B321" s="157"/>
      <c r="C321" s="158"/>
      <c r="D321" s="4" t="s">
        <v>10</v>
      </c>
      <c r="E321" s="84"/>
      <c r="F321" s="84"/>
      <c r="G321" s="85"/>
    </row>
    <row r="322" spans="1:7" ht="15">
      <c r="A322" s="156"/>
      <c r="B322" s="157"/>
      <c r="C322" s="158"/>
      <c r="D322" s="4" t="s">
        <v>7</v>
      </c>
      <c r="E322" s="84"/>
      <c r="F322" s="84"/>
      <c r="G322" s="85"/>
    </row>
    <row r="323" spans="1:7" ht="15">
      <c r="A323" s="156"/>
      <c r="B323" s="157"/>
      <c r="C323" s="158"/>
      <c r="D323" s="4" t="s">
        <v>9</v>
      </c>
      <c r="E323" s="84">
        <v>177</v>
      </c>
      <c r="F323" s="84">
        <v>34</v>
      </c>
      <c r="G323" s="85">
        <f>F323/E323*100</f>
        <v>19.2090395480226</v>
      </c>
    </row>
    <row r="324" spans="1:7" ht="15">
      <c r="A324" s="156"/>
      <c r="B324" s="157"/>
      <c r="C324" s="158"/>
      <c r="D324" s="4" t="s">
        <v>8</v>
      </c>
      <c r="E324" s="84"/>
      <c r="F324" s="84"/>
      <c r="G324" s="85"/>
    </row>
    <row r="325" spans="1:7" s="2" customFormat="1" ht="15">
      <c r="A325" s="156">
        <v>2</v>
      </c>
      <c r="B325" s="157" t="s">
        <v>60</v>
      </c>
      <c r="C325" s="158">
        <v>2012</v>
      </c>
      <c r="D325" s="11" t="s">
        <v>6</v>
      </c>
      <c r="E325" s="86">
        <f>SUM(E326:E329)</f>
        <v>85</v>
      </c>
      <c r="F325" s="86">
        <f>SUM(F326:F329)</f>
        <v>3</v>
      </c>
      <c r="G325" s="87">
        <f>F325/E325*100</f>
        <v>3.5294117647058822</v>
      </c>
    </row>
    <row r="326" spans="1:7" ht="15">
      <c r="A326" s="156"/>
      <c r="B326" s="157"/>
      <c r="C326" s="158"/>
      <c r="D326" s="4" t="s">
        <v>10</v>
      </c>
      <c r="E326" s="84"/>
      <c r="F326" s="84"/>
      <c r="G326" s="85"/>
    </row>
    <row r="327" spans="1:7" ht="15">
      <c r="A327" s="156"/>
      <c r="B327" s="157"/>
      <c r="C327" s="158"/>
      <c r="D327" s="4" t="s">
        <v>7</v>
      </c>
      <c r="E327" s="84"/>
      <c r="F327" s="84"/>
      <c r="G327" s="85"/>
    </row>
    <row r="328" spans="1:7" ht="15">
      <c r="A328" s="156"/>
      <c r="B328" s="157"/>
      <c r="C328" s="158"/>
      <c r="D328" s="4" t="s">
        <v>9</v>
      </c>
      <c r="E328" s="84">
        <v>85</v>
      </c>
      <c r="F328" s="84">
        <v>3</v>
      </c>
      <c r="G328" s="85">
        <f>F328/E328*100</f>
        <v>3.5294117647058822</v>
      </c>
    </row>
    <row r="329" spans="1:7" ht="15">
      <c r="A329" s="156"/>
      <c r="B329" s="157"/>
      <c r="C329" s="158"/>
      <c r="D329" s="4" t="s">
        <v>8</v>
      </c>
      <c r="E329" s="84"/>
      <c r="F329" s="84"/>
      <c r="G329" s="85"/>
    </row>
    <row r="330" spans="1:7" s="2" customFormat="1" ht="15">
      <c r="A330" s="156">
        <v>3</v>
      </c>
      <c r="B330" s="157" t="s">
        <v>61</v>
      </c>
      <c r="C330" s="158">
        <v>2012</v>
      </c>
      <c r="D330" s="11" t="s">
        <v>6</v>
      </c>
      <c r="E330" s="86">
        <f>SUM(E331:E334)</f>
        <v>30</v>
      </c>
      <c r="F330" s="86">
        <f>SUM(F331:F334)</f>
        <v>45</v>
      </c>
      <c r="G330" s="87">
        <f>F330/E330*100</f>
        <v>150</v>
      </c>
    </row>
    <row r="331" spans="1:7" ht="15">
      <c r="A331" s="156"/>
      <c r="B331" s="157"/>
      <c r="C331" s="158"/>
      <c r="D331" s="4" t="s">
        <v>10</v>
      </c>
      <c r="E331" s="84"/>
      <c r="F331" s="84"/>
      <c r="G331" s="85"/>
    </row>
    <row r="332" spans="1:7" ht="15">
      <c r="A332" s="156"/>
      <c r="B332" s="157"/>
      <c r="C332" s="158"/>
      <c r="D332" s="4" t="s">
        <v>7</v>
      </c>
      <c r="E332" s="84"/>
      <c r="F332" s="84"/>
      <c r="G332" s="85"/>
    </row>
    <row r="333" spans="1:7" ht="15">
      <c r="A333" s="156"/>
      <c r="B333" s="157"/>
      <c r="C333" s="158"/>
      <c r="D333" s="4" t="s">
        <v>9</v>
      </c>
      <c r="E333" s="84">
        <v>30</v>
      </c>
      <c r="F333" s="84">
        <v>45</v>
      </c>
      <c r="G333" s="85">
        <f>F333/E333*100</f>
        <v>150</v>
      </c>
    </row>
    <row r="334" spans="1:7" ht="15">
      <c r="A334" s="156"/>
      <c r="B334" s="157"/>
      <c r="C334" s="158"/>
      <c r="D334" s="4" t="s">
        <v>8</v>
      </c>
      <c r="E334" s="84"/>
      <c r="F334" s="84"/>
      <c r="G334" s="85"/>
    </row>
    <row r="335" spans="1:7" s="2" customFormat="1" ht="15">
      <c r="A335" s="156">
        <v>4</v>
      </c>
      <c r="B335" s="157" t="s">
        <v>62</v>
      </c>
      <c r="C335" s="158">
        <v>2012</v>
      </c>
      <c r="D335" s="11" t="s">
        <v>6</v>
      </c>
      <c r="E335" s="86">
        <f>SUM(E336:E339)</f>
        <v>30</v>
      </c>
      <c r="F335" s="86">
        <f>SUM(F336:F339)</f>
        <v>0</v>
      </c>
      <c r="G335" s="87">
        <f>F335/E335*100</f>
        <v>0</v>
      </c>
    </row>
    <row r="336" spans="1:7" ht="15">
      <c r="A336" s="156"/>
      <c r="B336" s="157"/>
      <c r="C336" s="158"/>
      <c r="D336" s="4" t="s">
        <v>10</v>
      </c>
      <c r="E336" s="84"/>
      <c r="F336" s="84"/>
      <c r="G336" s="85"/>
    </row>
    <row r="337" spans="1:7" ht="15">
      <c r="A337" s="156"/>
      <c r="B337" s="157"/>
      <c r="C337" s="158"/>
      <c r="D337" s="4" t="s">
        <v>7</v>
      </c>
      <c r="E337" s="84"/>
      <c r="F337" s="84"/>
      <c r="G337" s="85"/>
    </row>
    <row r="338" spans="1:7" ht="15">
      <c r="A338" s="156"/>
      <c r="B338" s="157"/>
      <c r="C338" s="158"/>
      <c r="D338" s="4" t="s">
        <v>9</v>
      </c>
      <c r="E338" s="84">
        <v>30</v>
      </c>
      <c r="F338" s="84">
        <v>0</v>
      </c>
      <c r="G338" s="85">
        <f>F338/E338*100</f>
        <v>0</v>
      </c>
    </row>
    <row r="339" spans="1:7" ht="15">
      <c r="A339" s="156"/>
      <c r="B339" s="157"/>
      <c r="C339" s="158"/>
      <c r="D339" s="4" t="s">
        <v>8</v>
      </c>
      <c r="E339" s="84"/>
      <c r="F339" s="84"/>
      <c r="G339" s="85"/>
    </row>
    <row r="340" spans="1:7" s="2" customFormat="1" ht="15">
      <c r="A340" s="156">
        <v>5</v>
      </c>
      <c r="B340" s="157" t="s">
        <v>63</v>
      </c>
      <c r="C340" s="158">
        <v>2012</v>
      </c>
      <c r="D340" s="11" t="s">
        <v>6</v>
      </c>
      <c r="E340" s="86">
        <f>SUM(E341:E344)</f>
        <v>20</v>
      </c>
      <c r="F340" s="86">
        <f>SUM(F341:F344)</f>
        <v>35</v>
      </c>
      <c r="G340" s="87">
        <f>F340/E340*100</f>
        <v>175</v>
      </c>
    </row>
    <row r="341" spans="1:7" ht="15">
      <c r="A341" s="156"/>
      <c r="B341" s="157"/>
      <c r="C341" s="158"/>
      <c r="D341" s="4" t="s">
        <v>10</v>
      </c>
      <c r="E341" s="84"/>
      <c r="F341" s="84"/>
      <c r="G341" s="85"/>
    </row>
    <row r="342" spans="1:7" ht="15">
      <c r="A342" s="156"/>
      <c r="B342" s="157"/>
      <c r="C342" s="158"/>
      <c r="D342" s="4" t="s">
        <v>7</v>
      </c>
      <c r="E342" s="84"/>
      <c r="F342" s="84"/>
      <c r="G342" s="85"/>
    </row>
    <row r="343" spans="1:7" ht="15">
      <c r="A343" s="156"/>
      <c r="B343" s="157"/>
      <c r="C343" s="158"/>
      <c r="D343" s="4" t="s">
        <v>9</v>
      </c>
      <c r="E343" s="84">
        <v>20</v>
      </c>
      <c r="F343" s="84">
        <v>35</v>
      </c>
      <c r="G343" s="85">
        <v>0</v>
      </c>
    </row>
    <row r="344" spans="1:7" ht="15">
      <c r="A344" s="156"/>
      <c r="B344" s="157"/>
      <c r="C344" s="158"/>
      <c r="D344" s="4" t="s">
        <v>8</v>
      </c>
      <c r="E344" s="84"/>
      <c r="F344" s="84"/>
      <c r="G344" s="85"/>
    </row>
    <row r="345" spans="1:7" ht="15">
      <c r="A345" s="156">
        <v>6</v>
      </c>
      <c r="B345" s="157" t="s">
        <v>64</v>
      </c>
      <c r="C345" s="158">
        <v>2012</v>
      </c>
      <c r="D345" s="11" t="s">
        <v>6</v>
      </c>
      <c r="E345" s="86">
        <f>SUM(E346:E349)</f>
        <v>58</v>
      </c>
      <c r="F345" s="86">
        <f>SUM(F346:F349)</f>
        <v>3</v>
      </c>
      <c r="G345" s="87">
        <f>F345/E345*100</f>
        <v>5.172413793103448</v>
      </c>
    </row>
    <row r="346" spans="1:7" ht="15">
      <c r="A346" s="156"/>
      <c r="B346" s="157"/>
      <c r="C346" s="158"/>
      <c r="D346" s="4" t="s">
        <v>10</v>
      </c>
      <c r="E346" s="84"/>
      <c r="F346" s="84"/>
      <c r="G346" s="85"/>
    </row>
    <row r="347" spans="1:7" ht="15">
      <c r="A347" s="156"/>
      <c r="B347" s="157"/>
      <c r="C347" s="158"/>
      <c r="D347" s="4" t="s">
        <v>7</v>
      </c>
      <c r="E347" s="84"/>
      <c r="F347" s="84"/>
      <c r="G347" s="85"/>
    </row>
    <row r="348" spans="1:7" ht="15">
      <c r="A348" s="156"/>
      <c r="B348" s="157"/>
      <c r="C348" s="158"/>
      <c r="D348" s="4" t="s">
        <v>9</v>
      </c>
      <c r="E348" s="84">
        <v>58</v>
      </c>
      <c r="F348" s="84">
        <v>3</v>
      </c>
      <c r="G348" s="85">
        <f>F348/E348*100</f>
        <v>5.172413793103448</v>
      </c>
    </row>
    <row r="349" spans="1:7" ht="15">
      <c r="A349" s="159"/>
      <c r="B349" s="162"/>
      <c r="C349" s="165"/>
      <c r="D349" s="5" t="s">
        <v>8</v>
      </c>
      <c r="E349" s="92"/>
      <c r="F349" s="92"/>
      <c r="G349" s="93"/>
    </row>
    <row r="350" spans="1:7" s="2" customFormat="1" ht="15">
      <c r="A350" s="156">
        <v>7</v>
      </c>
      <c r="B350" s="157" t="s">
        <v>64</v>
      </c>
      <c r="C350" s="158">
        <v>2012</v>
      </c>
      <c r="D350" s="11" t="s">
        <v>6</v>
      </c>
      <c r="E350" s="86">
        <f>SUM(E351:E354)</f>
        <v>58</v>
      </c>
      <c r="F350" s="86">
        <f>SUM(F351:F354)</f>
        <v>3</v>
      </c>
      <c r="G350" s="87">
        <f>F350/E350*100</f>
        <v>5.172413793103448</v>
      </c>
    </row>
    <row r="351" spans="1:7" ht="15">
      <c r="A351" s="156"/>
      <c r="B351" s="157"/>
      <c r="C351" s="158"/>
      <c r="D351" s="4" t="s">
        <v>10</v>
      </c>
      <c r="E351" s="84"/>
      <c r="F351" s="84"/>
      <c r="G351" s="85"/>
    </row>
    <row r="352" spans="1:7" ht="15">
      <c r="A352" s="156"/>
      <c r="B352" s="157"/>
      <c r="C352" s="158"/>
      <c r="D352" s="4" t="s">
        <v>7</v>
      </c>
      <c r="E352" s="84"/>
      <c r="F352" s="84"/>
      <c r="G352" s="85"/>
    </row>
    <row r="353" spans="1:7" ht="15">
      <c r="A353" s="156"/>
      <c r="B353" s="157"/>
      <c r="C353" s="158"/>
      <c r="D353" s="4" t="s">
        <v>9</v>
      </c>
      <c r="E353" s="84">
        <v>58</v>
      </c>
      <c r="F353" s="84">
        <v>3</v>
      </c>
      <c r="G353" s="85">
        <f>F353/E353*100</f>
        <v>5.172413793103448</v>
      </c>
    </row>
    <row r="354" spans="1:7" ht="16.5" thickBot="1">
      <c r="A354" s="159"/>
      <c r="B354" s="162"/>
      <c r="C354" s="165"/>
      <c r="D354" s="5" t="s">
        <v>8</v>
      </c>
      <c r="E354" s="92"/>
      <c r="F354" s="92"/>
      <c r="G354" s="93"/>
    </row>
    <row r="355" spans="1:7" s="2" customFormat="1" ht="15">
      <c r="A355" s="179" t="s">
        <v>65</v>
      </c>
      <c r="B355" s="180"/>
      <c r="C355" s="180"/>
      <c r="D355" s="10" t="s">
        <v>6</v>
      </c>
      <c r="E355" s="90">
        <f aca="true" t="shared" si="26" ref="E355:F358">E360+E365+E370+E375+E380+E385+E390+E395+E400+E405</f>
        <v>77</v>
      </c>
      <c r="F355" s="90">
        <f t="shared" si="26"/>
        <v>41</v>
      </c>
      <c r="G355" s="89">
        <f>F355/E355*100</f>
        <v>53.246753246753244</v>
      </c>
    </row>
    <row r="356" spans="1:7" ht="15.75" customHeight="1">
      <c r="A356" s="181"/>
      <c r="B356" s="182"/>
      <c r="C356" s="182"/>
      <c r="D356" s="9" t="s">
        <v>10</v>
      </c>
      <c r="E356" s="90">
        <f t="shared" si="26"/>
        <v>0</v>
      </c>
      <c r="F356" s="90">
        <f aca="true" t="shared" si="27" ref="F356">F361+F366+F371+F376+F381+F386+F391+F396+F401+F406</f>
        <v>0</v>
      </c>
      <c r="G356" s="91">
        <v>0</v>
      </c>
    </row>
    <row r="357" spans="1:7" ht="15">
      <c r="A357" s="181"/>
      <c r="B357" s="182"/>
      <c r="C357" s="182"/>
      <c r="D357" s="9" t="s">
        <v>7</v>
      </c>
      <c r="E357" s="90">
        <f t="shared" si="26"/>
        <v>0</v>
      </c>
      <c r="F357" s="90">
        <f aca="true" t="shared" si="28" ref="F357">F362+F367+F372+F377+F382+F387+F392+F397+F402+F407</f>
        <v>0</v>
      </c>
      <c r="G357" s="91">
        <v>0</v>
      </c>
    </row>
    <row r="358" spans="1:7" ht="15.75" customHeight="1">
      <c r="A358" s="181"/>
      <c r="B358" s="182"/>
      <c r="C358" s="182"/>
      <c r="D358" s="9" t="s">
        <v>9</v>
      </c>
      <c r="E358" s="90">
        <f t="shared" si="26"/>
        <v>77</v>
      </c>
      <c r="F358" s="90">
        <f>F363+F368+F373+F378+F383+F388+F393+F398+F403+F408</f>
        <v>41</v>
      </c>
      <c r="G358" s="91">
        <f>F358/E358*100</f>
        <v>53.246753246753244</v>
      </c>
    </row>
    <row r="359" spans="1:7" ht="15">
      <c r="A359" s="181"/>
      <c r="B359" s="182"/>
      <c r="C359" s="182"/>
      <c r="D359" s="9" t="s">
        <v>8</v>
      </c>
      <c r="E359" s="90">
        <f>E364+E369+E374+E379+E384+E389+E394+E399+E404+E409</f>
        <v>0</v>
      </c>
      <c r="F359" s="90">
        <f aca="true" t="shared" si="29" ref="F359">F364+F369+F374+F379+F384+F389+F394+F399+F404+F409</f>
        <v>0</v>
      </c>
      <c r="G359" s="91">
        <v>0</v>
      </c>
    </row>
    <row r="360" spans="1:7" s="2" customFormat="1" ht="21" customHeight="1">
      <c r="A360" s="156">
        <v>1</v>
      </c>
      <c r="B360" s="157" t="s">
        <v>66</v>
      </c>
      <c r="C360" s="158">
        <v>2012</v>
      </c>
      <c r="D360" s="11" t="s">
        <v>6</v>
      </c>
      <c r="E360" s="86">
        <f>SUM(E361:E364)</f>
        <v>5</v>
      </c>
      <c r="F360" s="86">
        <f>SUM(F361:F364)</f>
        <v>0</v>
      </c>
      <c r="G360" s="87">
        <v>0</v>
      </c>
    </row>
    <row r="361" spans="1:7" ht="18" customHeight="1">
      <c r="A361" s="156"/>
      <c r="B361" s="157"/>
      <c r="C361" s="158"/>
      <c r="D361" s="4" t="s">
        <v>10</v>
      </c>
      <c r="E361" s="84"/>
      <c r="F361" s="84"/>
      <c r="G361" s="85"/>
    </row>
    <row r="362" spans="1:7" ht="17.25" customHeight="1">
      <c r="A362" s="156"/>
      <c r="B362" s="157"/>
      <c r="C362" s="158"/>
      <c r="D362" s="4" t="s">
        <v>7</v>
      </c>
      <c r="E362" s="84"/>
      <c r="F362" s="84"/>
      <c r="G362" s="85"/>
    </row>
    <row r="363" spans="1:7" ht="17.25" customHeight="1">
      <c r="A363" s="156"/>
      <c r="B363" s="157"/>
      <c r="C363" s="158"/>
      <c r="D363" s="4" t="s">
        <v>9</v>
      </c>
      <c r="E363" s="84">
        <v>5</v>
      </c>
      <c r="F363" s="84">
        <v>0</v>
      </c>
      <c r="G363" s="85">
        <v>0</v>
      </c>
    </row>
    <row r="364" spans="1:7" ht="19.5" customHeight="1">
      <c r="A364" s="156"/>
      <c r="B364" s="157"/>
      <c r="C364" s="158"/>
      <c r="D364" s="4" t="s">
        <v>8</v>
      </c>
      <c r="E364" s="84"/>
      <c r="F364" s="84"/>
      <c r="G364" s="85"/>
    </row>
    <row r="365" spans="1:7" s="2" customFormat="1" ht="15">
      <c r="A365" s="156">
        <v>2</v>
      </c>
      <c r="B365" s="157" t="s">
        <v>67</v>
      </c>
      <c r="C365" s="158">
        <v>2012</v>
      </c>
      <c r="D365" s="11" t="s">
        <v>6</v>
      </c>
      <c r="E365" s="86">
        <f>SUM(E366:E369)</f>
        <v>3</v>
      </c>
      <c r="F365" s="86">
        <f>SUM(F366:F369)</f>
        <v>3</v>
      </c>
      <c r="G365" s="87">
        <v>100</v>
      </c>
    </row>
    <row r="366" spans="1:7" ht="15">
      <c r="A366" s="156"/>
      <c r="B366" s="235"/>
      <c r="C366" s="158"/>
      <c r="D366" s="4" t="s">
        <v>10</v>
      </c>
      <c r="E366" s="84"/>
      <c r="F366" s="84"/>
      <c r="G366" s="85"/>
    </row>
    <row r="367" spans="1:7" ht="15">
      <c r="A367" s="156"/>
      <c r="B367" s="235"/>
      <c r="C367" s="158"/>
      <c r="D367" s="4" t="s">
        <v>7</v>
      </c>
      <c r="E367" s="84"/>
      <c r="F367" s="84"/>
      <c r="G367" s="85"/>
    </row>
    <row r="368" spans="1:7" ht="15">
      <c r="A368" s="156"/>
      <c r="B368" s="235"/>
      <c r="C368" s="158"/>
      <c r="D368" s="4" t="s">
        <v>9</v>
      </c>
      <c r="E368" s="84">
        <v>3</v>
      </c>
      <c r="F368" s="84">
        <v>3</v>
      </c>
      <c r="G368" s="85">
        <v>100</v>
      </c>
    </row>
    <row r="369" spans="1:7" ht="15">
      <c r="A369" s="156"/>
      <c r="B369" s="235"/>
      <c r="C369" s="158"/>
      <c r="D369" s="4" t="s">
        <v>8</v>
      </c>
      <c r="E369" s="84"/>
      <c r="F369" s="84"/>
      <c r="G369" s="85"/>
    </row>
    <row r="370" spans="1:7" s="2" customFormat="1" ht="15">
      <c r="A370" s="156">
        <v>3</v>
      </c>
      <c r="B370" s="157" t="s">
        <v>68</v>
      </c>
      <c r="C370" s="158">
        <v>2012</v>
      </c>
      <c r="D370" s="11" t="s">
        <v>6</v>
      </c>
      <c r="E370" s="86">
        <f>SUM(E371:E374)</f>
        <v>3</v>
      </c>
      <c r="F370" s="86">
        <f>SUM(F371:F374)</f>
        <v>3</v>
      </c>
      <c r="G370" s="87">
        <v>100</v>
      </c>
    </row>
    <row r="371" spans="1:7" ht="15">
      <c r="A371" s="156"/>
      <c r="B371" s="157"/>
      <c r="C371" s="158"/>
      <c r="D371" s="4" t="s">
        <v>10</v>
      </c>
      <c r="E371" s="84"/>
      <c r="F371" s="84"/>
      <c r="G371" s="85"/>
    </row>
    <row r="372" spans="1:7" ht="15">
      <c r="A372" s="156"/>
      <c r="B372" s="157"/>
      <c r="C372" s="158"/>
      <c r="D372" s="4" t="s">
        <v>7</v>
      </c>
      <c r="E372" s="84"/>
      <c r="F372" s="84"/>
      <c r="G372" s="85"/>
    </row>
    <row r="373" spans="1:7" ht="15">
      <c r="A373" s="156"/>
      <c r="B373" s="157"/>
      <c r="C373" s="158"/>
      <c r="D373" s="4" t="s">
        <v>9</v>
      </c>
      <c r="E373" s="84">
        <v>3</v>
      </c>
      <c r="F373" s="84">
        <v>3</v>
      </c>
      <c r="G373" s="85">
        <v>100</v>
      </c>
    </row>
    <row r="374" spans="1:7" ht="15">
      <c r="A374" s="156"/>
      <c r="B374" s="157"/>
      <c r="C374" s="158"/>
      <c r="D374" s="4" t="s">
        <v>8</v>
      </c>
      <c r="E374" s="84"/>
      <c r="F374" s="84"/>
      <c r="G374" s="85"/>
    </row>
    <row r="375" spans="1:7" s="2" customFormat="1" ht="15">
      <c r="A375" s="156">
        <v>4</v>
      </c>
      <c r="B375" s="157" t="s">
        <v>69</v>
      </c>
      <c r="C375" s="158">
        <v>2012</v>
      </c>
      <c r="D375" s="11" t="s">
        <v>6</v>
      </c>
      <c r="E375" s="86">
        <f>SUM(E376:E379)</f>
        <v>1</v>
      </c>
      <c r="F375" s="86">
        <f>SUM(F376:F379)</f>
        <v>1</v>
      </c>
      <c r="G375" s="87">
        <v>100</v>
      </c>
    </row>
    <row r="376" spans="1:7" ht="15">
      <c r="A376" s="156"/>
      <c r="B376" s="157"/>
      <c r="C376" s="158"/>
      <c r="D376" s="4" t="s">
        <v>10</v>
      </c>
      <c r="E376" s="84"/>
      <c r="F376" s="84"/>
      <c r="G376" s="85"/>
    </row>
    <row r="377" spans="1:7" ht="15">
      <c r="A377" s="156"/>
      <c r="B377" s="157"/>
      <c r="C377" s="158"/>
      <c r="D377" s="4" t="s">
        <v>7</v>
      </c>
      <c r="E377" s="84"/>
      <c r="F377" s="84"/>
      <c r="G377" s="85"/>
    </row>
    <row r="378" spans="1:7" ht="15">
      <c r="A378" s="156"/>
      <c r="B378" s="157"/>
      <c r="C378" s="158"/>
      <c r="D378" s="4" t="s">
        <v>9</v>
      </c>
      <c r="E378" s="84">
        <v>1</v>
      </c>
      <c r="F378" s="84">
        <v>1</v>
      </c>
      <c r="G378" s="85">
        <v>100</v>
      </c>
    </row>
    <row r="379" spans="1:7" ht="15">
      <c r="A379" s="156"/>
      <c r="B379" s="157"/>
      <c r="C379" s="158"/>
      <c r="D379" s="4" t="s">
        <v>8</v>
      </c>
      <c r="E379" s="84"/>
      <c r="F379" s="84"/>
      <c r="G379" s="85"/>
    </row>
    <row r="380" spans="1:7" s="2" customFormat="1" ht="15">
      <c r="A380" s="156">
        <v>5</v>
      </c>
      <c r="B380" s="157" t="s">
        <v>70</v>
      </c>
      <c r="C380" s="158">
        <v>2012</v>
      </c>
      <c r="D380" s="11" t="s">
        <v>6</v>
      </c>
      <c r="E380" s="86">
        <f>SUM(E381:E384)</f>
        <v>2</v>
      </c>
      <c r="F380" s="86">
        <f>SUM(F381:F384)</f>
        <v>3</v>
      </c>
      <c r="G380" s="87">
        <v>100</v>
      </c>
    </row>
    <row r="381" spans="1:7" ht="15">
      <c r="A381" s="156"/>
      <c r="B381" s="157"/>
      <c r="C381" s="158"/>
      <c r="D381" s="4" t="s">
        <v>10</v>
      </c>
      <c r="E381" s="84"/>
      <c r="F381" s="84"/>
      <c r="G381" s="85"/>
    </row>
    <row r="382" spans="1:7" ht="15">
      <c r="A382" s="156"/>
      <c r="B382" s="157"/>
      <c r="C382" s="158"/>
      <c r="D382" s="4" t="s">
        <v>7</v>
      </c>
      <c r="E382" s="84"/>
      <c r="F382" s="84"/>
      <c r="G382" s="85"/>
    </row>
    <row r="383" spans="1:7" ht="15">
      <c r="A383" s="156"/>
      <c r="B383" s="157"/>
      <c r="C383" s="158"/>
      <c r="D383" s="4" t="s">
        <v>9</v>
      </c>
      <c r="E383" s="84">
        <v>2</v>
      </c>
      <c r="F383" s="84">
        <v>3</v>
      </c>
      <c r="G383" s="85">
        <v>100</v>
      </c>
    </row>
    <row r="384" spans="1:7" ht="15">
      <c r="A384" s="156"/>
      <c r="B384" s="157"/>
      <c r="C384" s="158"/>
      <c r="D384" s="4" t="s">
        <v>8</v>
      </c>
      <c r="E384" s="84"/>
      <c r="F384" s="84"/>
      <c r="G384" s="85"/>
    </row>
    <row r="385" spans="1:7" s="2" customFormat="1" ht="15">
      <c r="A385" s="156">
        <v>6</v>
      </c>
      <c r="B385" s="157" t="s">
        <v>71</v>
      </c>
      <c r="C385" s="158">
        <v>2012</v>
      </c>
      <c r="D385" s="11" t="s">
        <v>6</v>
      </c>
      <c r="E385" s="86">
        <f>SUM(E386:E389)</f>
        <v>3</v>
      </c>
      <c r="F385" s="86">
        <f>SUM(F386:F389)</f>
        <v>4</v>
      </c>
      <c r="G385" s="87">
        <v>100</v>
      </c>
    </row>
    <row r="386" spans="1:7" ht="15">
      <c r="A386" s="156"/>
      <c r="B386" s="157"/>
      <c r="C386" s="158"/>
      <c r="D386" s="4" t="s">
        <v>10</v>
      </c>
      <c r="E386" s="84"/>
      <c r="F386" s="84"/>
      <c r="G386" s="85"/>
    </row>
    <row r="387" spans="1:7" ht="15">
      <c r="A387" s="156"/>
      <c r="B387" s="157"/>
      <c r="C387" s="158"/>
      <c r="D387" s="4" t="s">
        <v>7</v>
      </c>
      <c r="E387" s="84"/>
      <c r="F387" s="84"/>
      <c r="G387" s="85"/>
    </row>
    <row r="388" spans="1:7" ht="15">
      <c r="A388" s="156"/>
      <c r="B388" s="157"/>
      <c r="C388" s="158"/>
      <c r="D388" s="4" t="s">
        <v>9</v>
      </c>
      <c r="E388" s="84">
        <v>3</v>
      </c>
      <c r="F388" s="84">
        <v>4</v>
      </c>
      <c r="G388" s="85">
        <v>100</v>
      </c>
    </row>
    <row r="389" spans="1:7" ht="15">
      <c r="A389" s="156"/>
      <c r="B389" s="157"/>
      <c r="C389" s="158"/>
      <c r="D389" s="4" t="s">
        <v>8</v>
      </c>
      <c r="E389" s="84"/>
      <c r="F389" s="84"/>
      <c r="G389" s="85"/>
    </row>
    <row r="390" spans="1:7" s="2" customFormat="1" ht="15">
      <c r="A390" s="156">
        <v>7</v>
      </c>
      <c r="B390" s="157" t="s">
        <v>72</v>
      </c>
      <c r="C390" s="158">
        <v>2012</v>
      </c>
      <c r="D390" s="11" t="s">
        <v>6</v>
      </c>
      <c r="E390" s="86">
        <f>SUM(E391:E394)</f>
        <v>2</v>
      </c>
      <c r="F390" s="86">
        <f>SUM(F391:F394)</f>
        <v>3</v>
      </c>
      <c r="G390" s="87">
        <v>100</v>
      </c>
    </row>
    <row r="391" spans="1:7" ht="15">
      <c r="A391" s="156"/>
      <c r="B391" s="157"/>
      <c r="C391" s="158"/>
      <c r="D391" s="4" t="s">
        <v>10</v>
      </c>
      <c r="E391" s="84"/>
      <c r="F391" s="84"/>
      <c r="G391" s="85"/>
    </row>
    <row r="392" spans="1:7" ht="15">
      <c r="A392" s="156"/>
      <c r="B392" s="157"/>
      <c r="C392" s="158"/>
      <c r="D392" s="4" t="s">
        <v>7</v>
      </c>
      <c r="E392" s="84"/>
      <c r="F392" s="84"/>
      <c r="G392" s="85"/>
    </row>
    <row r="393" spans="1:7" ht="15">
      <c r="A393" s="156"/>
      <c r="B393" s="157"/>
      <c r="C393" s="158"/>
      <c r="D393" s="4" t="s">
        <v>9</v>
      </c>
      <c r="E393" s="84">
        <v>2</v>
      </c>
      <c r="F393" s="84">
        <v>3</v>
      </c>
      <c r="G393" s="85">
        <v>100</v>
      </c>
    </row>
    <row r="394" spans="1:7" ht="15">
      <c r="A394" s="156"/>
      <c r="B394" s="157"/>
      <c r="C394" s="158"/>
      <c r="D394" s="4" t="s">
        <v>8</v>
      </c>
      <c r="E394" s="84"/>
      <c r="F394" s="84"/>
      <c r="G394" s="85"/>
    </row>
    <row r="395" spans="1:7" s="2" customFormat="1" ht="15">
      <c r="A395" s="156">
        <v>8</v>
      </c>
      <c r="B395" s="157" t="s">
        <v>73</v>
      </c>
      <c r="C395" s="158">
        <v>2012</v>
      </c>
      <c r="D395" s="11" t="s">
        <v>6</v>
      </c>
      <c r="E395" s="86">
        <f>SUM(E396:E399)</f>
        <v>3</v>
      </c>
      <c r="F395" s="86">
        <f>SUM(F396:F399)</f>
        <v>3</v>
      </c>
      <c r="G395" s="87">
        <f>F395/E395*100</f>
        <v>100</v>
      </c>
    </row>
    <row r="396" spans="1:7" ht="15">
      <c r="A396" s="156"/>
      <c r="B396" s="157"/>
      <c r="C396" s="158"/>
      <c r="D396" s="4" t="s">
        <v>10</v>
      </c>
      <c r="E396" s="84"/>
      <c r="F396" s="84"/>
      <c r="G396" s="85"/>
    </row>
    <row r="397" spans="1:7" ht="15">
      <c r="A397" s="156"/>
      <c r="B397" s="157"/>
      <c r="C397" s="158"/>
      <c r="D397" s="4" t="s">
        <v>7</v>
      </c>
      <c r="E397" s="84"/>
      <c r="F397" s="84"/>
      <c r="G397" s="85"/>
    </row>
    <row r="398" spans="1:7" ht="15">
      <c r="A398" s="156"/>
      <c r="B398" s="157"/>
      <c r="C398" s="158"/>
      <c r="D398" s="4" t="s">
        <v>9</v>
      </c>
      <c r="E398" s="84">
        <v>3</v>
      </c>
      <c r="F398" s="84">
        <v>3</v>
      </c>
      <c r="G398" s="85">
        <f>F398/E398*100</f>
        <v>100</v>
      </c>
    </row>
    <row r="399" spans="1:7" ht="15">
      <c r="A399" s="156"/>
      <c r="B399" s="157"/>
      <c r="C399" s="158"/>
      <c r="D399" s="4" t="s">
        <v>8</v>
      </c>
      <c r="E399" s="84"/>
      <c r="F399" s="84"/>
      <c r="G399" s="85"/>
    </row>
    <row r="400" spans="1:7" s="2" customFormat="1" ht="15">
      <c r="A400" s="156">
        <v>9</v>
      </c>
      <c r="B400" s="157" t="s">
        <v>74</v>
      </c>
      <c r="C400" s="158">
        <v>2012</v>
      </c>
      <c r="D400" s="11" t="s">
        <v>6</v>
      </c>
      <c r="E400" s="86">
        <f>SUM(E401:E404)</f>
        <v>5</v>
      </c>
      <c r="F400" s="86">
        <f>SUM(F401:F404)</f>
        <v>6</v>
      </c>
      <c r="G400" s="87">
        <f>F400/E400*100</f>
        <v>120</v>
      </c>
    </row>
    <row r="401" spans="1:7" ht="15">
      <c r="A401" s="156"/>
      <c r="B401" s="157"/>
      <c r="C401" s="158"/>
      <c r="D401" s="4" t="s">
        <v>10</v>
      </c>
      <c r="E401" s="84"/>
      <c r="F401" s="84"/>
      <c r="G401" s="85"/>
    </row>
    <row r="402" spans="1:7" ht="15">
      <c r="A402" s="156"/>
      <c r="B402" s="157"/>
      <c r="C402" s="158"/>
      <c r="D402" s="4" t="s">
        <v>7</v>
      </c>
      <c r="E402" s="84"/>
      <c r="F402" s="84"/>
      <c r="G402" s="85"/>
    </row>
    <row r="403" spans="1:7" ht="15">
      <c r="A403" s="156"/>
      <c r="B403" s="157"/>
      <c r="C403" s="158"/>
      <c r="D403" s="4" t="s">
        <v>9</v>
      </c>
      <c r="E403" s="84">
        <v>5</v>
      </c>
      <c r="F403" s="84">
        <v>6</v>
      </c>
      <c r="G403" s="85">
        <f>F403/E403*100</f>
        <v>120</v>
      </c>
    </row>
    <row r="404" spans="1:7" ht="15">
      <c r="A404" s="156"/>
      <c r="B404" s="157"/>
      <c r="C404" s="158"/>
      <c r="D404" s="4" t="s">
        <v>8</v>
      </c>
      <c r="E404" s="84"/>
      <c r="F404" s="84"/>
      <c r="G404" s="85"/>
    </row>
    <row r="405" spans="1:7" s="2" customFormat="1" ht="15.75" customHeight="1">
      <c r="A405" s="156">
        <v>10</v>
      </c>
      <c r="B405" s="157" t="s">
        <v>75</v>
      </c>
      <c r="C405" s="158">
        <v>2012</v>
      </c>
      <c r="D405" s="11" t="s">
        <v>6</v>
      </c>
      <c r="E405" s="86">
        <f>SUM(E406:E409)</f>
        <v>50</v>
      </c>
      <c r="F405" s="86">
        <f>SUM(F406:F409)</f>
        <v>15</v>
      </c>
      <c r="G405" s="87">
        <f>F405/E405*100</f>
        <v>30</v>
      </c>
    </row>
    <row r="406" spans="1:7" ht="15">
      <c r="A406" s="156"/>
      <c r="B406" s="157"/>
      <c r="C406" s="158"/>
      <c r="D406" s="4" t="s">
        <v>10</v>
      </c>
      <c r="E406" s="84"/>
      <c r="F406" s="84"/>
      <c r="G406" s="85"/>
    </row>
    <row r="407" spans="1:7" ht="15">
      <c r="A407" s="156"/>
      <c r="B407" s="157"/>
      <c r="C407" s="158"/>
      <c r="D407" s="4" t="s">
        <v>7</v>
      </c>
      <c r="E407" s="84"/>
      <c r="F407" s="84"/>
      <c r="G407" s="85"/>
    </row>
    <row r="408" spans="1:7" ht="15">
      <c r="A408" s="156"/>
      <c r="B408" s="157"/>
      <c r="C408" s="158"/>
      <c r="D408" s="4" t="s">
        <v>9</v>
      </c>
      <c r="E408" s="84">
        <v>50</v>
      </c>
      <c r="F408" s="84">
        <v>15</v>
      </c>
      <c r="G408" s="85">
        <f>F408/E408*100</f>
        <v>30</v>
      </c>
    </row>
    <row r="409" spans="1:7" ht="16.5" thickBot="1">
      <c r="A409" s="159"/>
      <c r="B409" s="162"/>
      <c r="C409" s="165"/>
      <c r="D409" s="5" t="s">
        <v>8</v>
      </c>
      <c r="E409" s="92"/>
      <c r="F409" s="92"/>
      <c r="G409" s="93"/>
    </row>
    <row r="410" spans="1:7" s="2" customFormat="1" ht="15">
      <c r="A410" s="179" t="s">
        <v>76</v>
      </c>
      <c r="B410" s="180"/>
      <c r="C410" s="180"/>
      <c r="D410" s="10" t="s">
        <v>6</v>
      </c>
      <c r="E410" s="88">
        <f>SUM(E411:E414)</f>
        <v>2250</v>
      </c>
      <c r="F410" s="88">
        <f>SUM(F411:F414)</f>
        <v>0</v>
      </c>
      <c r="G410" s="89">
        <v>0</v>
      </c>
    </row>
    <row r="411" spans="1:7" ht="15">
      <c r="A411" s="181"/>
      <c r="B411" s="182"/>
      <c r="C411" s="182"/>
      <c r="D411" s="9" t="s">
        <v>10</v>
      </c>
      <c r="E411" s="90">
        <v>0</v>
      </c>
      <c r="F411" s="90">
        <v>0</v>
      </c>
      <c r="G411" s="91">
        <v>0</v>
      </c>
    </row>
    <row r="412" spans="1:7" ht="15">
      <c r="A412" s="181"/>
      <c r="B412" s="182"/>
      <c r="C412" s="182"/>
      <c r="D412" s="9" t="s">
        <v>7</v>
      </c>
      <c r="E412" s="90">
        <v>0</v>
      </c>
      <c r="F412" s="90">
        <v>0</v>
      </c>
      <c r="G412" s="91">
        <v>0</v>
      </c>
    </row>
    <row r="413" spans="1:7" ht="15">
      <c r="A413" s="181"/>
      <c r="B413" s="182"/>
      <c r="C413" s="182"/>
      <c r="D413" s="9" t="s">
        <v>9</v>
      </c>
      <c r="E413" s="90">
        <v>0</v>
      </c>
      <c r="F413" s="90">
        <v>0</v>
      </c>
      <c r="G413" s="91">
        <v>0</v>
      </c>
    </row>
    <row r="414" spans="1:7" ht="15">
      <c r="A414" s="181"/>
      <c r="B414" s="182"/>
      <c r="C414" s="182"/>
      <c r="D414" s="9" t="s">
        <v>8</v>
      </c>
      <c r="E414" s="90">
        <f>E419+E429+E424</f>
        <v>2250</v>
      </c>
      <c r="F414" s="90">
        <f>F419+F429</f>
        <v>0</v>
      </c>
      <c r="G414" s="91">
        <v>0</v>
      </c>
    </row>
    <row r="415" spans="1:7" ht="15">
      <c r="A415" s="156">
        <v>1</v>
      </c>
      <c r="B415" s="157" t="s">
        <v>77</v>
      </c>
      <c r="C415" s="158">
        <v>2012</v>
      </c>
      <c r="D415" s="11" t="s">
        <v>6</v>
      </c>
      <c r="E415" s="100">
        <f>SUM(E416:E419)</f>
        <v>1250</v>
      </c>
      <c r="F415" s="100">
        <f>SUM(F416:F419)</f>
        <v>0</v>
      </c>
      <c r="G415" s="101">
        <v>0</v>
      </c>
    </row>
    <row r="416" spans="1:7" ht="15">
      <c r="A416" s="156"/>
      <c r="B416" s="157"/>
      <c r="C416" s="158"/>
      <c r="D416" s="4" t="s">
        <v>10</v>
      </c>
      <c r="E416" s="84"/>
      <c r="F416" s="84"/>
      <c r="G416" s="85"/>
    </row>
    <row r="417" spans="1:7" ht="15">
      <c r="A417" s="156"/>
      <c r="B417" s="157"/>
      <c r="C417" s="158"/>
      <c r="D417" s="4" t="s">
        <v>7</v>
      </c>
      <c r="E417" s="84"/>
      <c r="F417" s="84"/>
      <c r="G417" s="85"/>
    </row>
    <row r="418" spans="1:7" ht="15">
      <c r="A418" s="156"/>
      <c r="B418" s="157"/>
      <c r="C418" s="158"/>
      <c r="D418" s="4" t="s">
        <v>9</v>
      </c>
      <c r="E418" s="84"/>
      <c r="F418" s="84"/>
      <c r="G418" s="85"/>
    </row>
    <row r="419" spans="1:7" ht="15">
      <c r="A419" s="156"/>
      <c r="B419" s="157"/>
      <c r="C419" s="158"/>
      <c r="D419" s="4" t="s">
        <v>8</v>
      </c>
      <c r="E419" s="84">
        <v>1250</v>
      </c>
      <c r="F419" s="84">
        <v>0</v>
      </c>
      <c r="G419" s="85">
        <v>0</v>
      </c>
    </row>
    <row r="420" spans="1:7" ht="15">
      <c r="A420" s="156">
        <v>2</v>
      </c>
      <c r="B420" s="157" t="s">
        <v>78</v>
      </c>
      <c r="C420" s="158">
        <v>2012</v>
      </c>
      <c r="D420" s="11" t="s">
        <v>6</v>
      </c>
      <c r="E420" s="100">
        <f>SUM(E421:E424)</f>
        <v>400</v>
      </c>
      <c r="F420" s="100">
        <f>SUM(F421:F424)</f>
        <v>0</v>
      </c>
      <c r="G420" s="101">
        <v>0</v>
      </c>
    </row>
    <row r="421" spans="1:7" ht="15">
      <c r="A421" s="156"/>
      <c r="B421" s="157"/>
      <c r="C421" s="158"/>
      <c r="D421" s="4" t="s">
        <v>10</v>
      </c>
      <c r="E421" s="84"/>
      <c r="F421" s="84"/>
      <c r="G421" s="85"/>
    </row>
    <row r="422" spans="1:7" ht="15">
      <c r="A422" s="156"/>
      <c r="B422" s="157"/>
      <c r="C422" s="158"/>
      <c r="D422" s="4" t="s">
        <v>7</v>
      </c>
      <c r="E422" s="84"/>
      <c r="F422" s="84"/>
      <c r="G422" s="85"/>
    </row>
    <row r="423" spans="1:7" ht="15">
      <c r="A423" s="156"/>
      <c r="B423" s="157"/>
      <c r="C423" s="158"/>
      <c r="D423" s="4" t="s">
        <v>9</v>
      </c>
      <c r="E423" s="84"/>
      <c r="F423" s="84"/>
      <c r="G423" s="85"/>
    </row>
    <row r="424" spans="1:7" ht="15">
      <c r="A424" s="159"/>
      <c r="B424" s="162"/>
      <c r="C424" s="165"/>
      <c r="D424" s="5" t="s">
        <v>8</v>
      </c>
      <c r="E424" s="92">
        <v>400</v>
      </c>
      <c r="F424" s="92">
        <v>0</v>
      </c>
      <c r="G424" s="93">
        <v>0</v>
      </c>
    </row>
    <row r="425" spans="1:7" ht="15">
      <c r="A425" s="156">
        <v>3</v>
      </c>
      <c r="B425" s="157" t="s">
        <v>304</v>
      </c>
      <c r="C425" s="158">
        <v>2012</v>
      </c>
      <c r="D425" s="11" t="s">
        <v>6</v>
      </c>
      <c r="E425" s="100">
        <f>SUM(E426:E429)</f>
        <v>600</v>
      </c>
      <c r="F425" s="100">
        <f>SUM(F426:F429)</f>
        <v>0</v>
      </c>
      <c r="G425" s="101">
        <v>0</v>
      </c>
    </row>
    <row r="426" spans="1:7" ht="15">
      <c r="A426" s="156"/>
      <c r="B426" s="157"/>
      <c r="C426" s="158"/>
      <c r="D426" s="4" t="s">
        <v>10</v>
      </c>
      <c r="E426" s="84"/>
      <c r="F426" s="84"/>
      <c r="G426" s="85"/>
    </row>
    <row r="427" spans="1:7" ht="15">
      <c r="A427" s="156"/>
      <c r="B427" s="157"/>
      <c r="C427" s="158"/>
      <c r="D427" s="4" t="s">
        <v>7</v>
      </c>
      <c r="E427" s="84"/>
      <c r="F427" s="84"/>
      <c r="G427" s="85"/>
    </row>
    <row r="428" spans="1:7" ht="15">
      <c r="A428" s="156"/>
      <c r="B428" s="157"/>
      <c r="C428" s="158"/>
      <c r="D428" s="4" t="s">
        <v>9</v>
      </c>
      <c r="E428" s="84"/>
      <c r="F428" s="84"/>
      <c r="G428" s="85"/>
    </row>
    <row r="429" spans="1:7" ht="16.5" thickBot="1">
      <c r="A429" s="159"/>
      <c r="B429" s="162"/>
      <c r="C429" s="165"/>
      <c r="D429" s="5" t="s">
        <v>8</v>
      </c>
      <c r="E429" s="92">
        <v>600</v>
      </c>
      <c r="F429" s="92">
        <v>0</v>
      </c>
      <c r="G429" s="93">
        <v>0</v>
      </c>
    </row>
    <row r="430" spans="1:7" ht="15">
      <c r="A430" s="179" t="s">
        <v>79</v>
      </c>
      <c r="B430" s="180"/>
      <c r="C430" s="180"/>
      <c r="D430" s="10" t="s">
        <v>6</v>
      </c>
      <c r="E430" s="88">
        <f>SUM(E431:E434)</f>
        <v>120500</v>
      </c>
      <c r="F430" s="88">
        <f>SUM(F431:F434)</f>
        <v>184520</v>
      </c>
      <c r="G430" s="89">
        <f>F430/E430*100</f>
        <v>153.1286307053942</v>
      </c>
    </row>
    <row r="431" spans="1:7" ht="15">
      <c r="A431" s="181"/>
      <c r="B431" s="182"/>
      <c r="C431" s="182"/>
      <c r="D431" s="9" t="s">
        <v>10</v>
      </c>
      <c r="E431" s="90">
        <f aca="true" t="shared" si="30" ref="E431">E437+E442+E448+E453+E458+E463+E468+E473+E478+E483</f>
        <v>0</v>
      </c>
      <c r="F431" s="90">
        <f>F437+F442+F448+F453+F458+F463+F468+F473+F478+F483</f>
        <v>6491</v>
      </c>
      <c r="G431" s="91">
        <v>0</v>
      </c>
    </row>
    <row r="432" spans="1:7" ht="15">
      <c r="A432" s="181"/>
      <c r="B432" s="182"/>
      <c r="C432" s="182"/>
      <c r="D432" s="9" t="s">
        <v>7</v>
      </c>
      <c r="E432" s="90">
        <f>E438+E443+E449+E454+E459+E464+E469+E474+E479+E484</f>
        <v>38200</v>
      </c>
      <c r="F432" s="90">
        <f aca="true" t="shared" si="31" ref="F432">F438+F443+F449+F454+F459+F464+F469+F474+F479+F484</f>
        <v>82165</v>
      </c>
      <c r="G432" s="91">
        <f>F432/E432*100</f>
        <v>215.09162303664922</v>
      </c>
    </row>
    <row r="433" spans="1:7" ht="15">
      <c r="A433" s="181"/>
      <c r="B433" s="182"/>
      <c r="C433" s="182"/>
      <c r="D433" s="9" t="s">
        <v>9</v>
      </c>
      <c r="E433" s="90">
        <f>E439+E444+E450+E455+E460+E465+E470+E475+E480+E485</f>
        <v>0</v>
      </c>
      <c r="F433" s="90">
        <f aca="true" t="shared" si="32" ref="F433">F439+F444+F450+F455+F460+F465+F470+F475+F480+F485</f>
        <v>0</v>
      </c>
      <c r="G433" s="91">
        <v>0</v>
      </c>
    </row>
    <row r="434" spans="1:7" ht="15">
      <c r="A434" s="181"/>
      <c r="B434" s="182"/>
      <c r="C434" s="182"/>
      <c r="D434" s="9" t="s">
        <v>8</v>
      </c>
      <c r="E434" s="90">
        <f aca="true" t="shared" si="33" ref="E434:F434">E440+E445+E451+E456+E461+E466+E471+E476+E481+E486</f>
        <v>82300</v>
      </c>
      <c r="F434" s="90">
        <f t="shared" si="33"/>
        <v>95864</v>
      </c>
      <c r="G434" s="91">
        <f>F434/E434*100</f>
        <v>116.48116646415554</v>
      </c>
    </row>
    <row r="435" spans="1:7" ht="15">
      <c r="A435" s="222" t="s">
        <v>80</v>
      </c>
      <c r="B435" s="223"/>
      <c r="C435" s="223"/>
      <c r="D435" s="3"/>
      <c r="E435" s="84"/>
      <c r="F435" s="84"/>
      <c r="G435" s="85"/>
    </row>
    <row r="436" spans="1:7" ht="15">
      <c r="A436" s="156">
        <v>1</v>
      </c>
      <c r="B436" s="157" t="s">
        <v>81</v>
      </c>
      <c r="C436" s="158">
        <v>2012</v>
      </c>
      <c r="D436" s="11" t="s">
        <v>6</v>
      </c>
      <c r="E436" s="86">
        <f>SUM(E437:E440)</f>
        <v>13000</v>
      </c>
      <c r="F436" s="86">
        <f>SUM(F437:F440)</f>
        <v>0</v>
      </c>
      <c r="G436" s="87">
        <f>F436/E436*100</f>
        <v>0</v>
      </c>
    </row>
    <row r="437" spans="1:7" ht="15">
      <c r="A437" s="156"/>
      <c r="B437" s="157"/>
      <c r="C437" s="158"/>
      <c r="D437" s="4" t="s">
        <v>10</v>
      </c>
      <c r="E437" s="84"/>
      <c r="F437" s="84"/>
      <c r="G437" s="85"/>
    </row>
    <row r="438" spans="1:7" ht="15">
      <c r="A438" s="156"/>
      <c r="B438" s="157"/>
      <c r="C438" s="158"/>
      <c r="D438" s="4" t="s">
        <v>7</v>
      </c>
      <c r="E438" s="84"/>
      <c r="F438" s="84"/>
      <c r="G438" s="85"/>
    </row>
    <row r="439" spans="1:7" ht="15">
      <c r="A439" s="156"/>
      <c r="B439" s="157"/>
      <c r="C439" s="158"/>
      <c r="D439" s="4" t="s">
        <v>9</v>
      </c>
      <c r="E439" s="84"/>
      <c r="F439" s="84"/>
      <c r="G439" s="85"/>
    </row>
    <row r="440" spans="1:7" ht="15">
      <c r="A440" s="156"/>
      <c r="B440" s="157"/>
      <c r="C440" s="158"/>
      <c r="D440" s="4" t="s">
        <v>8</v>
      </c>
      <c r="E440" s="84">
        <v>13000</v>
      </c>
      <c r="F440" s="84">
        <v>0</v>
      </c>
      <c r="G440" s="85">
        <v>0</v>
      </c>
    </row>
    <row r="441" spans="1:7" ht="15">
      <c r="A441" s="156">
        <v>2</v>
      </c>
      <c r="B441" s="157" t="s">
        <v>264</v>
      </c>
      <c r="C441" s="158">
        <v>2012</v>
      </c>
      <c r="D441" s="11" t="s">
        <v>6</v>
      </c>
      <c r="E441" s="86">
        <f>SUM(E442:E445)</f>
        <v>10000</v>
      </c>
      <c r="F441" s="86">
        <f>SUM(F442:F445)</f>
        <v>113598</v>
      </c>
      <c r="G441" s="85">
        <f aca="true" t="shared" si="34" ref="G441">F441/E441*100</f>
        <v>1135.98</v>
      </c>
    </row>
    <row r="442" spans="1:7" ht="15">
      <c r="A442" s="156"/>
      <c r="B442" s="157"/>
      <c r="C442" s="158"/>
      <c r="D442" s="4" t="s">
        <v>10</v>
      </c>
      <c r="E442" s="84"/>
      <c r="F442" s="84"/>
      <c r="G442" s="85"/>
    </row>
    <row r="443" spans="1:7" ht="15">
      <c r="A443" s="156"/>
      <c r="B443" s="157"/>
      <c r="C443" s="158"/>
      <c r="D443" s="4" t="s">
        <v>7</v>
      </c>
      <c r="E443" s="84"/>
      <c r="F443" s="84">
        <v>44303</v>
      </c>
      <c r="G443" s="85"/>
    </row>
    <row r="444" spans="1:7" ht="15">
      <c r="A444" s="156"/>
      <c r="B444" s="157"/>
      <c r="C444" s="158"/>
      <c r="D444" s="4" t="s">
        <v>9</v>
      </c>
      <c r="E444" s="84"/>
      <c r="F444" s="84"/>
      <c r="G444" s="85"/>
    </row>
    <row r="445" spans="1:7" ht="15">
      <c r="A445" s="156"/>
      <c r="B445" s="157"/>
      <c r="C445" s="158"/>
      <c r="D445" s="4" t="s">
        <v>8</v>
      </c>
      <c r="E445" s="84">
        <v>10000</v>
      </c>
      <c r="F445" s="84">
        <v>69295</v>
      </c>
      <c r="G445" s="85">
        <f>F445/E445*100</f>
        <v>692.95</v>
      </c>
    </row>
    <row r="446" spans="1:7" ht="15">
      <c r="A446" s="222" t="s">
        <v>82</v>
      </c>
      <c r="B446" s="223"/>
      <c r="C446" s="223"/>
      <c r="D446" s="3"/>
      <c r="E446" s="84"/>
      <c r="F446" s="84"/>
      <c r="G446" s="85"/>
    </row>
    <row r="447" spans="1:7" ht="15">
      <c r="A447" s="232">
        <v>4</v>
      </c>
      <c r="B447" s="157" t="s">
        <v>83</v>
      </c>
      <c r="C447" s="158">
        <v>2012</v>
      </c>
      <c r="D447" s="11" t="s">
        <v>6</v>
      </c>
      <c r="E447" s="86">
        <f>SUM(E448:E451)</f>
        <v>1000</v>
      </c>
      <c r="F447" s="86">
        <f>SUM(F448:F451)</f>
        <v>0</v>
      </c>
      <c r="G447" s="87">
        <v>0</v>
      </c>
    </row>
    <row r="448" spans="1:7" ht="15">
      <c r="A448" s="233"/>
      <c r="B448" s="157"/>
      <c r="C448" s="158"/>
      <c r="D448" s="4" t="s">
        <v>10</v>
      </c>
      <c r="E448" s="84"/>
      <c r="F448" s="84"/>
      <c r="G448" s="85"/>
    </row>
    <row r="449" spans="1:7" ht="15">
      <c r="A449" s="233"/>
      <c r="B449" s="157"/>
      <c r="C449" s="158"/>
      <c r="D449" s="4" t="s">
        <v>7</v>
      </c>
      <c r="E449" s="84"/>
      <c r="F449" s="84"/>
      <c r="G449" s="85"/>
    </row>
    <row r="450" spans="1:7" ht="15">
      <c r="A450" s="233"/>
      <c r="B450" s="157"/>
      <c r="C450" s="158"/>
      <c r="D450" s="4" t="s">
        <v>9</v>
      </c>
      <c r="E450" s="84"/>
      <c r="F450" s="84"/>
      <c r="G450" s="85"/>
    </row>
    <row r="451" spans="1:7" ht="15">
      <c r="A451" s="234"/>
      <c r="B451" s="157"/>
      <c r="C451" s="158"/>
      <c r="D451" s="4" t="s">
        <v>8</v>
      </c>
      <c r="E451" s="84">
        <v>1000</v>
      </c>
      <c r="F451" s="84">
        <v>0</v>
      </c>
      <c r="G451" s="85">
        <v>0</v>
      </c>
    </row>
    <row r="452" spans="1:7" ht="15.75" customHeight="1">
      <c r="A452" s="156">
        <v>5</v>
      </c>
      <c r="B452" s="157" t="s">
        <v>265</v>
      </c>
      <c r="C452" s="158">
        <v>2012</v>
      </c>
      <c r="D452" s="11" t="s">
        <v>6</v>
      </c>
      <c r="E452" s="86">
        <f>SUM(E453:E456)</f>
        <v>2000</v>
      </c>
      <c r="F452" s="86">
        <f>SUM(F453:F456)</f>
        <v>0</v>
      </c>
      <c r="G452" s="87">
        <v>0</v>
      </c>
    </row>
    <row r="453" spans="1:7" ht="15">
      <c r="A453" s="156"/>
      <c r="B453" s="280"/>
      <c r="C453" s="158"/>
      <c r="D453" s="4" t="s">
        <v>10</v>
      </c>
      <c r="E453" s="84"/>
      <c r="F453" s="84"/>
      <c r="G453" s="85"/>
    </row>
    <row r="454" spans="1:7" ht="15">
      <c r="A454" s="156"/>
      <c r="B454" s="280"/>
      <c r="C454" s="158"/>
      <c r="D454" s="4" t="s">
        <v>7</v>
      </c>
      <c r="E454" s="84"/>
      <c r="F454" s="84"/>
      <c r="G454" s="85"/>
    </row>
    <row r="455" spans="1:7" ht="15">
      <c r="A455" s="156"/>
      <c r="B455" s="280"/>
      <c r="C455" s="158"/>
      <c r="D455" s="4" t="s">
        <v>9</v>
      </c>
      <c r="E455" s="84"/>
      <c r="F455" s="84"/>
      <c r="G455" s="85"/>
    </row>
    <row r="456" spans="1:7" ht="15">
      <c r="A456" s="156"/>
      <c r="B456" s="280"/>
      <c r="C456" s="158"/>
      <c r="D456" s="4" t="s">
        <v>8</v>
      </c>
      <c r="E456" s="84">
        <v>2000</v>
      </c>
      <c r="F456" s="84">
        <v>0</v>
      </c>
      <c r="G456" s="85">
        <v>0</v>
      </c>
    </row>
    <row r="457" spans="1:7" ht="15">
      <c r="A457" s="156">
        <v>7</v>
      </c>
      <c r="B457" s="157" t="s">
        <v>84</v>
      </c>
      <c r="C457" s="158">
        <v>2012</v>
      </c>
      <c r="D457" s="11" t="s">
        <v>6</v>
      </c>
      <c r="E457" s="86">
        <f>SUM(E458:E461)</f>
        <v>40000</v>
      </c>
      <c r="F457" s="86">
        <f>SUM(F458:F461)</f>
        <v>31115</v>
      </c>
      <c r="G457" s="87">
        <f>F457/E457*100</f>
        <v>77.7875</v>
      </c>
    </row>
    <row r="458" spans="1:7" ht="15">
      <c r="A458" s="156"/>
      <c r="B458" s="157"/>
      <c r="C458" s="158"/>
      <c r="D458" s="4" t="s">
        <v>10</v>
      </c>
      <c r="E458" s="84">
        <v>0</v>
      </c>
      <c r="F458" s="84">
        <v>1141</v>
      </c>
      <c r="G458" s="85"/>
    </row>
    <row r="459" spans="1:7" ht="15">
      <c r="A459" s="156"/>
      <c r="B459" s="157"/>
      <c r="C459" s="158"/>
      <c r="D459" s="4" t="s">
        <v>7</v>
      </c>
      <c r="E459" s="84">
        <v>15000</v>
      </c>
      <c r="F459" s="84">
        <v>15574</v>
      </c>
      <c r="G459" s="85">
        <f>F459/E459*100</f>
        <v>103.82666666666667</v>
      </c>
    </row>
    <row r="460" spans="1:7" ht="15">
      <c r="A460" s="156"/>
      <c r="B460" s="157"/>
      <c r="C460" s="158"/>
      <c r="D460" s="4" t="s">
        <v>9</v>
      </c>
      <c r="E460" s="84"/>
      <c r="F460" s="84"/>
      <c r="G460" s="85"/>
    </row>
    <row r="461" spans="1:7" ht="15">
      <c r="A461" s="156"/>
      <c r="B461" s="157"/>
      <c r="C461" s="158"/>
      <c r="D461" s="4" t="s">
        <v>8</v>
      </c>
      <c r="E461" s="84">
        <v>25000</v>
      </c>
      <c r="F461" s="84">
        <v>14400</v>
      </c>
      <c r="G461" s="85">
        <f>F461/E461*100</f>
        <v>57.599999999999994</v>
      </c>
    </row>
    <row r="462" spans="1:7" ht="15">
      <c r="A462" s="156">
        <v>8</v>
      </c>
      <c r="B462" s="157" t="s">
        <v>85</v>
      </c>
      <c r="C462" s="158">
        <v>2012</v>
      </c>
      <c r="D462" s="11" t="s">
        <v>6</v>
      </c>
      <c r="E462" s="86">
        <f>SUM(E463:E466)</f>
        <v>20000</v>
      </c>
      <c r="F462" s="86">
        <f>SUM(F463:F466)</f>
        <v>23257</v>
      </c>
      <c r="G462" s="87">
        <f>F462/E462*100</f>
        <v>116.285</v>
      </c>
    </row>
    <row r="463" spans="1:7" ht="15">
      <c r="A463" s="156"/>
      <c r="B463" s="157"/>
      <c r="C463" s="158"/>
      <c r="D463" s="4" t="s">
        <v>10</v>
      </c>
      <c r="E463" s="84">
        <v>0</v>
      </c>
      <c r="F463" s="84">
        <v>3248</v>
      </c>
      <c r="G463" s="85"/>
    </row>
    <row r="464" spans="1:7" ht="15">
      <c r="A464" s="156"/>
      <c r="B464" s="157"/>
      <c r="C464" s="158"/>
      <c r="D464" s="4" t="s">
        <v>7</v>
      </c>
      <c r="E464" s="84">
        <v>10000</v>
      </c>
      <c r="F464" s="84">
        <v>8009</v>
      </c>
      <c r="G464" s="85">
        <f aca="true" t="shared" si="35" ref="G464">F464/E464*100</f>
        <v>80.08999999999999</v>
      </c>
    </row>
    <row r="465" spans="1:7" ht="15">
      <c r="A465" s="156"/>
      <c r="B465" s="157"/>
      <c r="C465" s="158"/>
      <c r="D465" s="4" t="s">
        <v>9</v>
      </c>
      <c r="E465" s="84"/>
      <c r="F465" s="84"/>
      <c r="G465" s="85"/>
    </row>
    <row r="466" spans="1:7" ht="15">
      <c r="A466" s="156"/>
      <c r="B466" s="157"/>
      <c r="C466" s="158"/>
      <c r="D466" s="4" t="s">
        <v>8</v>
      </c>
      <c r="E466" s="84">
        <v>10000</v>
      </c>
      <c r="F466" s="84">
        <v>12000</v>
      </c>
      <c r="G466" s="85">
        <f>F466/E466*100</f>
        <v>120</v>
      </c>
    </row>
    <row r="467" spans="1:7" ht="15">
      <c r="A467" s="156">
        <v>9</v>
      </c>
      <c r="B467" s="157" t="s">
        <v>86</v>
      </c>
      <c r="C467" s="158">
        <v>2012</v>
      </c>
      <c r="D467" s="11" t="s">
        <v>6</v>
      </c>
      <c r="E467" s="86">
        <f>SUM(E468:E471)</f>
        <v>11000</v>
      </c>
      <c r="F467" s="86">
        <f>SUM(F468:F471)</f>
        <v>169</v>
      </c>
      <c r="G467" s="101">
        <f aca="true" t="shared" si="36" ref="G467:G469">F467/E467*100</f>
        <v>1.5363636363636364</v>
      </c>
    </row>
    <row r="468" spans="1:7" ht="15">
      <c r="A468" s="156"/>
      <c r="B468" s="157"/>
      <c r="C468" s="158"/>
      <c r="D468" s="4" t="s">
        <v>10</v>
      </c>
      <c r="E468" s="84"/>
      <c r="F468" s="84"/>
      <c r="G468" s="85"/>
    </row>
    <row r="469" spans="1:7" ht="15">
      <c r="A469" s="156"/>
      <c r="B469" s="157"/>
      <c r="C469" s="158"/>
      <c r="D469" s="4" t="s">
        <v>7</v>
      </c>
      <c r="E469" s="84">
        <v>5000</v>
      </c>
      <c r="F469" s="84">
        <v>0</v>
      </c>
      <c r="G469" s="85">
        <f t="shared" si="36"/>
        <v>0</v>
      </c>
    </row>
    <row r="470" spans="1:7" ht="15">
      <c r="A470" s="156"/>
      <c r="B470" s="157"/>
      <c r="C470" s="158"/>
      <c r="D470" s="4" t="s">
        <v>9</v>
      </c>
      <c r="E470" s="84"/>
      <c r="F470" s="84"/>
      <c r="G470" s="85"/>
    </row>
    <row r="471" spans="1:7" ht="15">
      <c r="A471" s="156"/>
      <c r="B471" s="157"/>
      <c r="C471" s="158"/>
      <c r="D471" s="4" t="s">
        <v>8</v>
      </c>
      <c r="E471" s="84">
        <v>6000</v>
      </c>
      <c r="F471" s="84">
        <v>169</v>
      </c>
      <c r="G471" s="85">
        <f>F471/E471*100</f>
        <v>2.8166666666666664</v>
      </c>
    </row>
    <row r="472" spans="1:7" ht="15">
      <c r="A472" s="156">
        <v>10</v>
      </c>
      <c r="B472" s="157" t="s">
        <v>87</v>
      </c>
      <c r="C472" s="158">
        <v>2012</v>
      </c>
      <c r="D472" s="11" t="s">
        <v>6</v>
      </c>
      <c r="E472" s="86">
        <f>SUM(E473:E476)</f>
        <v>21000</v>
      </c>
      <c r="F472" s="86">
        <f>SUM(F473:F476)</f>
        <v>0</v>
      </c>
      <c r="G472" s="87">
        <f>F472/E472*100</f>
        <v>0</v>
      </c>
    </row>
    <row r="473" spans="1:7" ht="15">
      <c r="A473" s="156"/>
      <c r="B473" s="157"/>
      <c r="C473" s="158"/>
      <c r="D473" s="4" t="s">
        <v>10</v>
      </c>
      <c r="E473" s="84"/>
      <c r="F473" s="84"/>
      <c r="G473" s="85"/>
    </row>
    <row r="474" spans="1:7" ht="15">
      <c r="A474" s="156"/>
      <c r="B474" s="157"/>
      <c r="C474" s="158"/>
      <c r="D474" s="4" t="s">
        <v>7</v>
      </c>
      <c r="E474" s="84">
        <v>7000</v>
      </c>
      <c r="F474" s="84"/>
      <c r="G474" s="85">
        <f>F474/E474*100</f>
        <v>0</v>
      </c>
    </row>
    <row r="475" spans="1:7" ht="15">
      <c r="A475" s="156"/>
      <c r="B475" s="157"/>
      <c r="C475" s="158"/>
      <c r="D475" s="4" t="s">
        <v>9</v>
      </c>
      <c r="E475" s="84"/>
      <c r="F475" s="84"/>
      <c r="G475" s="85"/>
    </row>
    <row r="476" spans="1:7" ht="15">
      <c r="A476" s="156"/>
      <c r="B476" s="157"/>
      <c r="C476" s="158"/>
      <c r="D476" s="4" t="s">
        <v>8</v>
      </c>
      <c r="E476" s="84">
        <v>14000</v>
      </c>
      <c r="F476" s="84">
        <v>0</v>
      </c>
      <c r="G476" s="85">
        <v>0</v>
      </c>
    </row>
    <row r="477" spans="1:7" ht="15">
      <c r="A477" s="156">
        <v>11</v>
      </c>
      <c r="B477" s="157" t="s">
        <v>88</v>
      </c>
      <c r="C477" s="158">
        <v>2012</v>
      </c>
      <c r="D477" s="11" t="s">
        <v>6</v>
      </c>
      <c r="E477" s="86">
        <f>SUM(E478:E481)</f>
        <v>2000</v>
      </c>
      <c r="F477" s="86">
        <f>SUM(F478:F481)</f>
        <v>11801</v>
      </c>
      <c r="G477" s="87">
        <f>F477/E477*100</f>
        <v>590.05</v>
      </c>
    </row>
    <row r="478" spans="1:7" ht="15">
      <c r="A478" s="156"/>
      <c r="B478" s="157"/>
      <c r="C478" s="158"/>
      <c r="D478" s="4" t="s">
        <v>10</v>
      </c>
      <c r="E478" s="84">
        <v>0</v>
      </c>
      <c r="F478" s="84">
        <v>2080</v>
      </c>
      <c r="G478" s="85"/>
    </row>
    <row r="479" spans="1:7" ht="15">
      <c r="A479" s="156"/>
      <c r="B479" s="157"/>
      <c r="C479" s="158"/>
      <c r="D479" s="4" t="s">
        <v>7</v>
      </c>
      <c r="E479" s="84">
        <v>1000</v>
      </c>
      <c r="F479" s="84">
        <v>9721</v>
      </c>
      <c r="G479" s="85">
        <f>F479/E479*100</f>
        <v>972.1</v>
      </c>
    </row>
    <row r="480" spans="1:7" ht="15">
      <c r="A480" s="156"/>
      <c r="B480" s="157"/>
      <c r="C480" s="158"/>
      <c r="D480" s="4" t="s">
        <v>9</v>
      </c>
      <c r="E480" s="84"/>
      <c r="F480" s="84"/>
      <c r="G480" s="85"/>
    </row>
    <row r="481" spans="1:7" ht="15">
      <c r="A481" s="156"/>
      <c r="B481" s="157"/>
      <c r="C481" s="158"/>
      <c r="D481" s="4" t="s">
        <v>8</v>
      </c>
      <c r="E481" s="84">
        <v>1000</v>
      </c>
      <c r="F481" s="84">
        <v>0</v>
      </c>
      <c r="G481" s="85">
        <v>0</v>
      </c>
    </row>
    <row r="482" spans="1:7" ht="15">
      <c r="A482" s="156">
        <v>12</v>
      </c>
      <c r="B482" s="157" t="s">
        <v>89</v>
      </c>
      <c r="C482" s="158">
        <v>2012</v>
      </c>
      <c r="D482" s="11" t="s">
        <v>6</v>
      </c>
      <c r="E482" s="86">
        <f>SUM(E483:E486)</f>
        <v>500</v>
      </c>
      <c r="F482" s="86">
        <f>SUM(F483:F486)</f>
        <v>4580</v>
      </c>
      <c r="G482" s="87">
        <f>F482/E482*100</f>
        <v>916</v>
      </c>
    </row>
    <row r="483" spans="1:7" ht="15">
      <c r="A483" s="156"/>
      <c r="B483" s="157"/>
      <c r="C483" s="158"/>
      <c r="D483" s="4" t="s">
        <v>10</v>
      </c>
      <c r="E483" s="84"/>
      <c r="F483" s="84">
        <v>22</v>
      </c>
      <c r="G483" s="85"/>
    </row>
    <row r="484" spans="1:7" ht="15">
      <c r="A484" s="156"/>
      <c r="B484" s="157"/>
      <c r="C484" s="158"/>
      <c r="D484" s="4" t="s">
        <v>7</v>
      </c>
      <c r="E484" s="84">
        <v>200</v>
      </c>
      <c r="F484" s="84">
        <v>4558</v>
      </c>
      <c r="G484" s="85">
        <f>F484/E484*100</f>
        <v>2279</v>
      </c>
    </row>
    <row r="485" spans="1:7" ht="15">
      <c r="A485" s="156"/>
      <c r="B485" s="157"/>
      <c r="C485" s="158"/>
      <c r="D485" s="4" t="s">
        <v>9</v>
      </c>
      <c r="E485" s="84"/>
      <c r="F485" s="84"/>
      <c r="G485" s="85"/>
    </row>
    <row r="486" spans="1:7" ht="16.5" thickBot="1">
      <c r="A486" s="159"/>
      <c r="B486" s="162"/>
      <c r="C486" s="165"/>
      <c r="D486" s="5" t="s">
        <v>8</v>
      </c>
      <c r="E486" s="92">
        <v>300</v>
      </c>
      <c r="F486" s="92">
        <v>0</v>
      </c>
      <c r="G486" s="93">
        <v>0</v>
      </c>
    </row>
    <row r="487" spans="1:7" ht="16.5" thickBot="1">
      <c r="A487" s="179" t="s">
        <v>90</v>
      </c>
      <c r="B487" s="180"/>
      <c r="C487" s="180"/>
      <c r="D487" s="10" t="s">
        <v>6</v>
      </c>
      <c r="E487" s="102">
        <f>SUM(E488:E491)</f>
        <v>26999</v>
      </c>
      <c r="F487" s="102">
        <f>SUM(F488:F491)</f>
        <v>3924.69</v>
      </c>
      <c r="G487" s="89">
        <f>F487/E487*100</f>
        <v>14.536427275084263</v>
      </c>
    </row>
    <row r="488" spans="1:7" ht="16.5" thickBot="1">
      <c r="A488" s="181"/>
      <c r="B488" s="182"/>
      <c r="C488" s="182"/>
      <c r="D488" s="9" t="s">
        <v>10</v>
      </c>
      <c r="E488" s="102">
        <f>E494+E499+E505+E510+E521+E527+E533+E539+E544</f>
        <v>0</v>
      </c>
      <c r="F488" s="102">
        <f>F494+F499+F505+F510+F521+F527+F533+F539+F544+F550+F555+F560+F565</f>
        <v>0</v>
      </c>
      <c r="G488" s="91">
        <v>0</v>
      </c>
    </row>
    <row r="489" spans="1:7" ht="16.5" thickBot="1">
      <c r="A489" s="181"/>
      <c r="B489" s="182"/>
      <c r="C489" s="182"/>
      <c r="D489" s="9" t="s">
        <v>7</v>
      </c>
      <c r="E489" s="102">
        <f>E495+E500+E506+E511+E522+E528+E534+E540+E545+E517</f>
        <v>22766.2</v>
      </c>
      <c r="F489" s="102">
        <f aca="true" t="shared" si="37" ref="F489:F491">F495+F500+F506+F511+F522+F528+F534+F540+F545+F551+F556+F561+F566</f>
        <v>3440.61</v>
      </c>
      <c r="G489" s="91">
        <f>F489/E489*100</f>
        <v>15.11279879821841</v>
      </c>
    </row>
    <row r="490" spans="1:7" ht="16.5" thickBot="1">
      <c r="A490" s="181"/>
      <c r="B490" s="182"/>
      <c r="C490" s="182"/>
      <c r="D490" s="9" t="s">
        <v>9</v>
      </c>
      <c r="E490" s="117">
        <f>E496+E501+E507+E512+E523+E529+E535+E541+E546</f>
        <v>2895.8</v>
      </c>
      <c r="F490" s="102">
        <f t="shared" si="37"/>
        <v>414.08</v>
      </c>
      <c r="G490" s="91">
        <f aca="true" t="shared" si="38" ref="G490:G491">F490/E490*100</f>
        <v>14.299330064230952</v>
      </c>
    </row>
    <row r="491" spans="1:7" ht="15">
      <c r="A491" s="181"/>
      <c r="B491" s="182"/>
      <c r="C491" s="182"/>
      <c r="D491" s="9" t="s">
        <v>8</v>
      </c>
      <c r="E491" s="102">
        <f>E497+E502+E508+E513+E524+E530+E536+E542+E547+E519</f>
        <v>1337</v>
      </c>
      <c r="F491" s="102">
        <f t="shared" si="37"/>
        <v>70</v>
      </c>
      <c r="G491" s="91">
        <f t="shared" si="38"/>
        <v>5.2356020942408374</v>
      </c>
    </row>
    <row r="492" spans="1:7" ht="15">
      <c r="A492" s="222" t="s">
        <v>91</v>
      </c>
      <c r="B492" s="223"/>
      <c r="C492" s="223"/>
      <c r="D492" s="3"/>
      <c r="E492" s="84"/>
      <c r="F492" s="84"/>
      <c r="G492" s="85"/>
    </row>
    <row r="493" spans="1:7" ht="15">
      <c r="A493" s="156">
        <v>1</v>
      </c>
      <c r="B493" s="157" t="s">
        <v>266</v>
      </c>
      <c r="C493" s="158">
        <v>2011</v>
      </c>
      <c r="D493" s="11" t="s">
        <v>6</v>
      </c>
      <c r="E493" s="86">
        <f>SUM(E494:E497)</f>
        <v>5300</v>
      </c>
      <c r="F493" s="86">
        <f>SUM(F494:F497)</f>
        <v>0</v>
      </c>
      <c r="G493" s="87">
        <f>F493/E493*100</f>
        <v>0</v>
      </c>
    </row>
    <row r="494" spans="1:7" ht="15">
      <c r="A494" s="156"/>
      <c r="B494" s="157"/>
      <c r="C494" s="158"/>
      <c r="D494" s="4" t="s">
        <v>10</v>
      </c>
      <c r="E494" s="84"/>
      <c r="F494" s="84"/>
      <c r="G494" s="85"/>
    </row>
    <row r="495" spans="1:7" ht="15">
      <c r="A495" s="156"/>
      <c r="B495" s="157"/>
      <c r="C495" s="158"/>
      <c r="D495" s="4" t="s">
        <v>7</v>
      </c>
      <c r="E495" s="84">
        <v>4505</v>
      </c>
      <c r="F495" s="84">
        <v>0</v>
      </c>
      <c r="G495" s="85">
        <v>0</v>
      </c>
    </row>
    <row r="496" spans="1:7" ht="15">
      <c r="A496" s="156"/>
      <c r="B496" s="157"/>
      <c r="C496" s="158"/>
      <c r="D496" s="4" t="s">
        <v>9</v>
      </c>
      <c r="E496" s="84">
        <v>795</v>
      </c>
      <c r="F496" s="84"/>
      <c r="G496" s="85"/>
    </row>
    <row r="497" spans="1:7" ht="15">
      <c r="A497" s="156"/>
      <c r="B497" s="157"/>
      <c r="C497" s="158"/>
      <c r="D497" s="4" t="s">
        <v>8</v>
      </c>
      <c r="E497" s="84"/>
      <c r="F497" s="84">
        <v>0</v>
      </c>
      <c r="G497" s="85">
        <v>0</v>
      </c>
    </row>
    <row r="498" spans="1:7" ht="15">
      <c r="A498" s="159">
        <v>2</v>
      </c>
      <c r="B498" s="162" t="s">
        <v>267</v>
      </c>
      <c r="C498" s="165">
        <v>2014</v>
      </c>
      <c r="D498" s="11" t="s">
        <v>6</v>
      </c>
      <c r="E498" s="86">
        <f>SUM(E499:E503)</f>
        <v>500</v>
      </c>
      <c r="F498" s="86">
        <f>SUM(F499:F503)</f>
        <v>0</v>
      </c>
      <c r="G498" s="87">
        <v>0</v>
      </c>
    </row>
    <row r="499" spans="1:7" ht="15">
      <c r="A499" s="160"/>
      <c r="B499" s="163"/>
      <c r="C499" s="166"/>
      <c r="D499" s="4" t="s">
        <v>10</v>
      </c>
      <c r="E499" s="84"/>
      <c r="F499" s="84"/>
      <c r="G499" s="85"/>
    </row>
    <row r="500" spans="1:7" ht="15">
      <c r="A500" s="160"/>
      <c r="B500" s="163"/>
      <c r="C500" s="166"/>
      <c r="D500" s="4" t="s">
        <v>7</v>
      </c>
      <c r="E500" s="84">
        <v>400</v>
      </c>
      <c r="F500" s="84"/>
      <c r="G500" s="85">
        <v>0</v>
      </c>
    </row>
    <row r="501" spans="1:7" ht="15">
      <c r="A501" s="160"/>
      <c r="B501" s="163"/>
      <c r="C501" s="166"/>
      <c r="D501" s="4" t="s">
        <v>9</v>
      </c>
      <c r="E501" s="84">
        <v>50</v>
      </c>
      <c r="F501" s="84"/>
      <c r="G501" s="85">
        <v>0</v>
      </c>
    </row>
    <row r="502" spans="1:7" ht="15">
      <c r="A502" s="161"/>
      <c r="B502" s="164"/>
      <c r="C502" s="167"/>
      <c r="D502" s="4" t="s">
        <v>8</v>
      </c>
      <c r="E502" s="84">
        <v>50</v>
      </c>
      <c r="F502" s="84"/>
      <c r="G502" s="85">
        <v>0</v>
      </c>
    </row>
    <row r="503" spans="1:7" ht="15">
      <c r="A503" s="222" t="s">
        <v>268</v>
      </c>
      <c r="B503" s="223"/>
      <c r="C503" s="223"/>
      <c r="D503" s="3"/>
      <c r="E503" s="84"/>
      <c r="F503" s="84"/>
      <c r="G503" s="85"/>
    </row>
    <row r="504" spans="1:7" ht="18.75" customHeight="1">
      <c r="A504" s="232">
        <v>3</v>
      </c>
      <c r="B504" s="162" t="s">
        <v>269</v>
      </c>
      <c r="C504" s="219" t="s">
        <v>97</v>
      </c>
      <c r="D504" s="11" t="s">
        <v>6</v>
      </c>
      <c r="E504" s="86">
        <f>SUM(E505:E508)</f>
        <v>3250</v>
      </c>
      <c r="F504" s="86">
        <f>SUM(F505:F508)</f>
        <v>0</v>
      </c>
      <c r="G504" s="87">
        <v>0</v>
      </c>
    </row>
    <row r="505" spans="1:7" ht="17.25" customHeight="1">
      <c r="A505" s="233"/>
      <c r="B505" s="163"/>
      <c r="C505" s="220"/>
      <c r="D505" s="4" t="s">
        <v>10</v>
      </c>
      <c r="E505" s="84"/>
      <c r="F505" s="84"/>
      <c r="G505" s="85"/>
    </row>
    <row r="506" spans="1:7" ht="18" customHeight="1">
      <c r="A506" s="233"/>
      <c r="B506" s="163"/>
      <c r="C506" s="220"/>
      <c r="D506" s="4" t="s">
        <v>7</v>
      </c>
      <c r="E506" s="84">
        <v>2762</v>
      </c>
      <c r="F506" s="84"/>
      <c r="G506" s="85"/>
    </row>
    <row r="507" spans="1:7" ht="20.25" customHeight="1">
      <c r="A507" s="233"/>
      <c r="B507" s="163"/>
      <c r="C507" s="220"/>
      <c r="D507" s="4" t="s">
        <v>9</v>
      </c>
      <c r="E507" s="84">
        <v>200</v>
      </c>
      <c r="F507" s="84"/>
      <c r="G507" s="85"/>
    </row>
    <row r="508" spans="1:7" ht="21" customHeight="1">
      <c r="A508" s="234"/>
      <c r="B508" s="164"/>
      <c r="C508" s="221"/>
      <c r="D508" s="4" t="s">
        <v>8</v>
      </c>
      <c r="E508" s="84">
        <v>288</v>
      </c>
      <c r="F508" s="84"/>
      <c r="G508" s="85">
        <v>0</v>
      </c>
    </row>
    <row r="509" spans="1:7" ht="15.75" customHeight="1">
      <c r="A509" s="232">
        <v>4</v>
      </c>
      <c r="B509" s="162" t="s">
        <v>270</v>
      </c>
      <c r="C509" s="219" t="s">
        <v>97</v>
      </c>
      <c r="D509" s="11" t="s">
        <v>6</v>
      </c>
      <c r="E509" s="86">
        <f>SUM(E510:E513)</f>
        <v>2160</v>
      </c>
      <c r="F509" s="86">
        <f>SUM(F510:F513)</f>
        <v>0</v>
      </c>
      <c r="G509" s="87">
        <v>0</v>
      </c>
    </row>
    <row r="510" spans="1:7" ht="18.75" customHeight="1">
      <c r="A510" s="233"/>
      <c r="B510" s="163"/>
      <c r="C510" s="220"/>
      <c r="D510" s="4" t="s">
        <v>10</v>
      </c>
      <c r="E510" s="84"/>
      <c r="F510" s="84"/>
      <c r="G510" s="85"/>
    </row>
    <row r="511" spans="1:7" ht="15.75" customHeight="1">
      <c r="A511" s="233"/>
      <c r="B511" s="163"/>
      <c r="C511" s="220"/>
      <c r="D511" s="4" t="s">
        <v>7</v>
      </c>
      <c r="E511" s="84">
        <v>1836</v>
      </c>
      <c r="F511" s="84"/>
      <c r="G511" s="85">
        <v>0</v>
      </c>
    </row>
    <row r="512" spans="1:7" ht="16.5" customHeight="1">
      <c r="A512" s="233"/>
      <c r="B512" s="163"/>
      <c r="C512" s="220"/>
      <c r="D512" s="4" t="s">
        <v>9</v>
      </c>
      <c r="E512" s="84"/>
      <c r="F512" s="84"/>
      <c r="G512" s="85">
        <v>0</v>
      </c>
    </row>
    <row r="513" spans="1:7" ht="12.75" customHeight="1">
      <c r="A513" s="234"/>
      <c r="B513" s="164"/>
      <c r="C513" s="221"/>
      <c r="D513" s="4" t="s">
        <v>8</v>
      </c>
      <c r="E513" s="84">
        <v>324</v>
      </c>
      <c r="F513" s="84"/>
      <c r="G513" s="85"/>
    </row>
    <row r="514" spans="1:7" ht="15">
      <c r="A514" s="285" t="s">
        <v>93</v>
      </c>
      <c r="B514" s="286"/>
      <c r="C514" s="287"/>
      <c r="D514" s="4"/>
      <c r="E514" s="84"/>
      <c r="F514" s="84"/>
      <c r="G514" s="85"/>
    </row>
    <row r="515" spans="1:7" ht="15">
      <c r="A515" s="159">
        <v>8</v>
      </c>
      <c r="B515" s="162" t="s">
        <v>271</v>
      </c>
      <c r="C515" s="165">
        <v>2012</v>
      </c>
      <c r="D515" s="11" t="s">
        <v>6</v>
      </c>
      <c r="E515" s="86">
        <f>SUM(E516:E519)</f>
        <v>1150</v>
      </c>
      <c r="F515" s="86">
        <f>SUM(F516:F519)</f>
        <v>0</v>
      </c>
      <c r="G515" s="87"/>
    </row>
    <row r="516" spans="1:7" ht="15">
      <c r="A516" s="160"/>
      <c r="B516" s="163"/>
      <c r="C516" s="166"/>
      <c r="D516" s="4" t="s">
        <v>10</v>
      </c>
      <c r="E516" s="84"/>
      <c r="F516" s="84"/>
      <c r="G516" s="85"/>
    </row>
    <row r="517" spans="1:7" ht="15">
      <c r="A517" s="160"/>
      <c r="B517" s="163"/>
      <c r="C517" s="166"/>
      <c r="D517" s="4" t="s">
        <v>7</v>
      </c>
      <c r="E517" s="84">
        <v>1000</v>
      </c>
      <c r="F517" s="84"/>
      <c r="G517" s="85"/>
    </row>
    <row r="518" spans="1:7" ht="15">
      <c r="A518" s="160"/>
      <c r="B518" s="163"/>
      <c r="C518" s="166"/>
      <c r="D518" s="4" t="s">
        <v>9</v>
      </c>
      <c r="E518" s="84"/>
      <c r="F518" s="84"/>
      <c r="G518" s="85"/>
    </row>
    <row r="519" spans="1:7" ht="15">
      <c r="A519" s="161"/>
      <c r="B519" s="164"/>
      <c r="C519" s="167"/>
      <c r="D519" s="4" t="s">
        <v>8</v>
      </c>
      <c r="E519" s="84">
        <v>150</v>
      </c>
      <c r="F519" s="84"/>
      <c r="G519" s="85"/>
    </row>
    <row r="520" spans="1:7" ht="18" customHeight="1">
      <c r="A520" s="159">
        <v>9</v>
      </c>
      <c r="B520" s="162" t="s">
        <v>272</v>
      </c>
      <c r="C520" s="165">
        <v>2012</v>
      </c>
      <c r="D520" s="11" t="s">
        <v>6</v>
      </c>
      <c r="E520" s="86">
        <f>SUM(E521:E524)</f>
        <v>8750</v>
      </c>
      <c r="F520" s="86">
        <f>SUM(F521:F524)</f>
        <v>0</v>
      </c>
      <c r="G520" s="87"/>
    </row>
    <row r="521" spans="1:7" ht="15">
      <c r="A521" s="160"/>
      <c r="B521" s="163"/>
      <c r="C521" s="166"/>
      <c r="D521" s="4" t="s">
        <v>10</v>
      </c>
      <c r="E521" s="84"/>
      <c r="F521" s="84"/>
      <c r="G521" s="85"/>
    </row>
    <row r="522" spans="1:7" ht="15">
      <c r="A522" s="160"/>
      <c r="B522" s="163"/>
      <c r="C522" s="166"/>
      <c r="D522" s="4" t="s">
        <v>7</v>
      </c>
      <c r="E522" s="84">
        <v>7437</v>
      </c>
      <c r="F522" s="84"/>
      <c r="G522" s="85"/>
    </row>
    <row r="523" spans="1:7" ht="16.5" customHeight="1">
      <c r="A523" s="160"/>
      <c r="B523" s="163"/>
      <c r="C523" s="166"/>
      <c r="D523" s="4" t="s">
        <v>9</v>
      </c>
      <c r="E523" s="84">
        <v>1313</v>
      </c>
      <c r="F523" s="84"/>
      <c r="G523" s="85"/>
    </row>
    <row r="524" spans="1:7" ht="15.75" customHeight="1">
      <c r="A524" s="161"/>
      <c r="B524" s="164"/>
      <c r="C524" s="167"/>
      <c r="D524" s="4" t="s">
        <v>8</v>
      </c>
      <c r="E524" s="84"/>
      <c r="F524" s="84"/>
      <c r="G524" s="85"/>
    </row>
    <row r="525" spans="1:7" ht="15">
      <c r="A525" s="222" t="s">
        <v>94</v>
      </c>
      <c r="B525" s="223"/>
      <c r="C525" s="223"/>
      <c r="D525" s="3"/>
      <c r="E525" s="84"/>
      <c r="F525" s="84"/>
      <c r="G525" s="85"/>
    </row>
    <row r="526" spans="1:7" ht="15">
      <c r="A526" s="156">
        <v>9</v>
      </c>
      <c r="B526" s="284" t="s">
        <v>273</v>
      </c>
      <c r="C526" s="158">
        <v>2012</v>
      </c>
      <c r="D526" s="11" t="s">
        <v>6</v>
      </c>
      <c r="E526" s="86">
        <f>SUM(E527:E530)</f>
        <v>1500</v>
      </c>
      <c r="F526" s="86">
        <f>SUM(F527:F530)</f>
        <v>70</v>
      </c>
      <c r="G526" s="85">
        <f aca="true" t="shared" si="39" ref="G526:G528">F526/E526*100</f>
        <v>4.666666666666667</v>
      </c>
    </row>
    <row r="527" spans="1:7" ht="15">
      <c r="A527" s="156"/>
      <c r="B527" s="284"/>
      <c r="C527" s="158"/>
      <c r="D527" s="4" t="s">
        <v>10</v>
      </c>
      <c r="E527" s="84"/>
      <c r="F527" s="84"/>
      <c r="G527" s="85"/>
    </row>
    <row r="528" spans="1:7" ht="15">
      <c r="A528" s="156"/>
      <c r="B528" s="284"/>
      <c r="C528" s="158"/>
      <c r="D528" s="4" t="s">
        <v>7</v>
      </c>
      <c r="E528" s="84">
        <v>1275</v>
      </c>
      <c r="F528" s="84">
        <v>0</v>
      </c>
      <c r="G528" s="85">
        <f t="shared" si="39"/>
        <v>0</v>
      </c>
    </row>
    <row r="529" spans="1:7" ht="15">
      <c r="A529" s="156"/>
      <c r="B529" s="284"/>
      <c r="C529" s="158"/>
      <c r="D529" s="4" t="s">
        <v>9</v>
      </c>
      <c r="E529" s="84"/>
      <c r="F529" s="84"/>
      <c r="G529" s="85"/>
    </row>
    <row r="530" spans="1:7" ht="15">
      <c r="A530" s="156"/>
      <c r="B530" s="284"/>
      <c r="C530" s="158"/>
      <c r="D530" s="4" t="s">
        <v>8</v>
      </c>
      <c r="E530" s="84">
        <v>225</v>
      </c>
      <c r="F530" s="84">
        <v>70</v>
      </c>
      <c r="G530" s="85">
        <f>F530/E530*100</f>
        <v>31.11111111111111</v>
      </c>
    </row>
    <row r="531" spans="1:7" ht="15">
      <c r="A531" s="285" t="s">
        <v>274</v>
      </c>
      <c r="B531" s="286"/>
      <c r="C531" s="287"/>
      <c r="D531" s="4"/>
      <c r="E531" s="84"/>
      <c r="F531" s="84"/>
      <c r="G531" s="85"/>
    </row>
    <row r="532" spans="1:7" ht="15">
      <c r="A532" s="159">
        <v>11</v>
      </c>
      <c r="B532" s="281" t="s">
        <v>275</v>
      </c>
      <c r="C532" s="165">
        <v>2012</v>
      </c>
      <c r="D532" s="11" t="s">
        <v>6</v>
      </c>
      <c r="E532" s="86">
        <f>SUM(E533:E536)</f>
        <v>4000</v>
      </c>
      <c r="F532" s="86">
        <f>SUM(F533:F536)</f>
        <v>0</v>
      </c>
      <c r="G532" s="87"/>
    </row>
    <row r="533" spans="1:7" ht="15">
      <c r="A533" s="160"/>
      <c r="B533" s="282"/>
      <c r="C533" s="166"/>
      <c r="D533" s="4" t="s">
        <v>10</v>
      </c>
      <c r="E533" s="84"/>
      <c r="F533" s="84"/>
      <c r="G533" s="85"/>
    </row>
    <row r="534" spans="1:7" ht="15">
      <c r="A534" s="160"/>
      <c r="B534" s="282"/>
      <c r="C534" s="166"/>
      <c r="D534" s="4" t="s">
        <v>7</v>
      </c>
      <c r="E534" s="84">
        <v>3400</v>
      </c>
      <c r="F534" s="84"/>
      <c r="G534" s="85"/>
    </row>
    <row r="535" spans="1:7" ht="15">
      <c r="A535" s="160"/>
      <c r="B535" s="282"/>
      <c r="C535" s="166"/>
      <c r="D535" s="4" t="s">
        <v>9</v>
      </c>
      <c r="E535" s="84">
        <v>300</v>
      </c>
      <c r="F535" s="84"/>
      <c r="G535" s="85"/>
    </row>
    <row r="536" spans="1:7" ht="15">
      <c r="A536" s="161"/>
      <c r="B536" s="283"/>
      <c r="C536" s="167"/>
      <c r="D536" s="4" t="s">
        <v>8</v>
      </c>
      <c r="E536" s="84">
        <v>300</v>
      </c>
      <c r="F536" s="84"/>
      <c r="G536" s="85"/>
    </row>
    <row r="537" spans="1:7" ht="15">
      <c r="A537" s="288" t="s">
        <v>98</v>
      </c>
      <c r="B537" s="289"/>
      <c r="C537" s="290"/>
      <c r="D537" s="4"/>
      <c r="E537" s="84"/>
      <c r="F537" s="84"/>
      <c r="G537" s="85"/>
    </row>
    <row r="538" spans="1:7" ht="15">
      <c r="A538" s="156">
        <v>23</v>
      </c>
      <c r="B538" s="157" t="s">
        <v>95</v>
      </c>
      <c r="C538" s="158">
        <v>2012</v>
      </c>
      <c r="D538" s="11" t="s">
        <v>6</v>
      </c>
      <c r="E538" s="86">
        <f>SUM(E539:E542)</f>
        <v>189</v>
      </c>
      <c r="F538" s="86">
        <f>SUM(F539:F542)</f>
        <v>0</v>
      </c>
      <c r="G538" s="87">
        <f>F538/E538*100</f>
        <v>0</v>
      </c>
    </row>
    <row r="539" spans="1:7" ht="15">
      <c r="A539" s="156"/>
      <c r="B539" s="157"/>
      <c r="C539" s="158"/>
      <c r="D539" s="4" t="s">
        <v>10</v>
      </c>
      <c r="E539" s="84"/>
      <c r="F539" s="84"/>
      <c r="G539" s="85"/>
    </row>
    <row r="540" spans="1:7" ht="24" customHeight="1">
      <c r="A540" s="156"/>
      <c r="B540" s="157"/>
      <c r="C540" s="158"/>
      <c r="D540" s="4" t="s">
        <v>7</v>
      </c>
      <c r="E540" s="84">
        <v>151.2</v>
      </c>
      <c r="F540" s="84">
        <v>0</v>
      </c>
      <c r="G540" s="85"/>
    </row>
    <row r="541" spans="1:7" ht="15">
      <c r="A541" s="156"/>
      <c r="B541" s="157"/>
      <c r="C541" s="158"/>
      <c r="D541" s="4" t="s">
        <v>9</v>
      </c>
      <c r="E541" s="84">
        <v>37.8</v>
      </c>
      <c r="F541" s="84">
        <v>0</v>
      </c>
      <c r="G541" s="85"/>
    </row>
    <row r="542" spans="1:7" ht="15">
      <c r="A542" s="156"/>
      <c r="B542" s="157"/>
      <c r="C542" s="158"/>
      <c r="D542" s="4" t="s">
        <v>8</v>
      </c>
      <c r="E542" s="84"/>
      <c r="F542" s="84"/>
      <c r="G542" s="85"/>
    </row>
    <row r="543" spans="1:7" ht="15">
      <c r="A543" s="156">
        <v>24</v>
      </c>
      <c r="B543" s="157" t="s">
        <v>96</v>
      </c>
      <c r="C543" s="158">
        <v>2012</v>
      </c>
      <c r="D543" s="11" t="s">
        <v>6</v>
      </c>
      <c r="E543" s="86">
        <f>SUM(E544:E547)</f>
        <v>200</v>
      </c>
      <c r="F543" s="86">
        <f>SUM(F544:F547)</f>
        <v>60</v>
      </c>
      <c r="G543" s="87">
        <f>F543/E543*100</f>
        <v>30</v>
      </c>
    </row>
    <row r="544" spans="1:7" ht="15">
      <c r="A544" s="156"/>
      <c r="B544" s="157"/>
      <c r="C544" s="158"/>
      <c r="D544" s="4" t="s">
        <v>10</v>
      </c>
      <c r="E544" s="84"/>
      <c r="F544" s="84"/>
      <c r="G544" s="85"/>
    </row>
    <row r="545" spans="1:7" ht="15">
      <c r="A545" s="156"/>
      <c r="B545" s="157"/>
      <c r="C545" s="158"/>
      <c r="D545" s="4" t="s">
        <v>7</v>
      </c>
      <c r="E545" s="84"/>
      <c r="F545" s="84"/>
      <c r="G545" s="85"/>
    </row>
    <row r="546" spans="1:7" ht="15">
      <c r="A546" s="156"/>
      <c r="B546" s="157"/>
      <c r="C546" s="158"/>
      <c r="D546" s="4" t="s">
        <v>9</v>
      </c>
      <c r="E546" s="84">
        <v>200</v>
      </c>
      <c r="F546" s="84">
        <v>60</v>
      </c>
      <c r="G546" s="85">
        <f>F546/E546*100</f>
        <v>30</v>
      </c>
    </row>
    <row r="547" spans="1:7" ht="15">
      <c r="A547" s="159"/>
      <c r="B547" s="162"/>
      <c r="C547" s="165"/>
      <c r="D547" s="5" t="s">
        <v>8</v>
      </c>
      <c r="E547" s="92"/>
      <c r="F547" s="92"/>
      <c r="G547" s="93"/>
    </row>
    <row r="548" spans="1:7" ht="15">
      <c r="A548" s="285" t="s">
        <v>92</v>
      </c>
      <c r="B548" s="286"/>
      <c r="C548" s="287"/>
      <c r="D548" s="4"/>
      <c r="E548" s="84"/>
      <c r="F548" s="84"/>
      <c r="G548" s="85"/>
    </row>
    <row r="549" spans="1:7" ht="15">
      <c r="A549" s="159">
        <v>25</v>
      </c>
      <c r="B549" s="162" t="s">
        <v>276</v>
      </c>
      <c r="C549" s="165">
        <v>2012</v>
      </c>
      <c r="D549" s="11" t="s">
        <v>6</v>
      </c>
      <c r="E549" s="86">
        <f>SUM(E550:E553)</f>
        <v>0</v>
      </c>
      <c r="F549" s="86">
        <f>SUM(F550:F553)</f>
        <v>3000</v>
      </c>
      <c r="G549" s="87" t="e">
        <f>F549/E549*100</f>
        <v>#DIV/0!</v>
      </c>
    </row>
    <row r="550" spans="1:7" ht="15">
      <c r="A550" s="160"/>
      <c r="B550" s="163"/>
      <c r="C550" s="166"/>
      <c r="D550" s="4" t="s">
        <v>10</v>
      </c>
      <c r="E550" s="84"/>
      <c r="F550" s="84"/>
      <c r="G550" s="85"/>
    </row>
    <row r="551" spans="1:7" ht="15">
      <c r="A551" s="160"/>
      <c r="B551" s="163"/>
      <c r="C551" s="166"/>
      <c r="D551" s="4" t="s">
        <v>7</v>
      </c>
      <c r="E551" s="84"/>
      <c r="F551" s="84">
        <v>2940</v>
      </c>
      <c r="G551" s="85"/>
    </row>
    <row r="552" spans="1:7" ht="15">
      <c r="A552" s="160"/>
      <c r="B552" s="163"/>
      <c r="C552" s="166"/>
      <c r="D552" s="4" t="s">
        <v>9</v>
      </c>
      <c r="E552" s="84"/>
      <c r="F552" s="84">
        <v>60</v>
      </c>
      <c r="G552" s="85"/>
    </row>
    <row r="553" spans="1:7" ht="15">
      <c r="A553" s="161"/>
      <c r="B553" s="164"/>
      <c r="C553" s="167"/>
      <c r="D553" s="5" t="s">
        <v>8</v>
      </c>
      <c r="E553" s="84"/>
      <c r="F553" s="84"/>
      <c r="G553" s="85"/>
    </row>
    <row r="554" spans="1:7" ht="15">
      <c r="A554" s="159">
        <v>26</v>
      </c>
      <c r="B554" s="162" t="s">
        <v>277</v>
      </c>
      <c r="C554" s="165">
        <v>2012</v>
      </c>
      <c r="D554" s="11" t="s">
        <v>6</v>
      </c>
      <c r="E554" s="86">
        <f>SUM(E555:E558)</f>
        <v>0</v>
      </c>
      <c r="F554" s="86">
        <f>SUM(F555:F558)</f>
        <v>379.8</v>
      </c>
      <c r="G554" s="87" t="e">
        <f>F554/E554*100</f>
        <v>#DIV/0!</v>
      </c>
    </row>
    <row r="555" spans="1:7" ht="15">
      <c r="A555" s="160"/>
      <c r="B555" s="163"/>
      <c r="C555" s="166"/>
      <c r="D555" s="4" t="s">
        <v>10</v>
      </c>
      <c r="E555" s="84"/>
      <c r="F555" s="84"/>
      <c r="G555" s="85"/>
    </row>
    <row r="556" spans="1:7" ht="15">
      <c r="A556" s="160"/>
      <c r="B556" s="163"/>
      <c r="C556" s="166"/>
      <c r="D556" s="4" t="s">
        <v>7</v>
      </c>
      <c r="E556" s="84"/>
      <c r="F556" s="84">
        <v>221.4</v>
      </c>
      <c r="G556" s="85"/>
    </row>
    <row r="557" spans="1:7" ht="15">
      <c r="A557" s="160"/>
      <c r="B557" s="163"/>
      <c r="C557" s="166"/>
      <c r="D557" s="4" t="s">
        <v>9</v>
      </c>
      <c r="E557" s="84"/>
      <c r="F557" s="84">
        <v>158.4</v>
      </c>
      <c r="G557" s="85"/>
    </row>
    <row r="558" spans="1:7" ht="15">
      <c r="A558" s="161"/>
      <c r="B558" s="164"/>
      <c r="C558" s="167"/>
      <c r="D558" s="5" t="s">
        <v>8</v>
      </c>
      <c r="E558" s="84"/>
      <c r="F558" s="84"/>
      <c r="G558" s="85"/>
    </row>
    <row r="559" spans="1:7" ht="15">
      <c r="A559" s="216">
        <v>27</v>
      </c>
      <c r="B559" s="162" t="s">
        <v>278</v>
      </c>
      <c r="C559" s="165">
        <v>2012</v>
      </c>
      <c r="D559" s="11" t="s">
        <v>6</v>
      </c>
      <c r="E559" s="86">
        <f>SUM(E560:E563)</f>
        <v>0</v>
      </c>
      <c r="F559" s="86">
        <f>SUM(F560:F563)</f>
        <v>354.89</v>
      </c>
      <c r="G559" s="87" t="e">
        <f>F559/E559*100</f>
        <v>#DIV/0!</v>
      </c>
    </row>
    <row r="560" spans="1:7" ht="15">
      <c r="A560" s="217"/>
      <c r="B560" s="163"/>
      <c r="C560" s="166"/>
      <c r="D560" s="4" t="s">
        <v>10</v>
      </c>
      <c r="E560" s="84"/>
      <c r="F560" s="84"/>
      <c r="G560" s="85"/>
    </row>
    <row r="561" spans="1:7" ht="15">
      <c r="A561" s="217"/>
      <c r="B561" s="163"/>
      <c r="C561" s="166"/>
      <c r="D561" s="4" t="s">
        <v>7</v>
      </c>
      <c r="E561" s="84"/>
      <c r="F561" s="84">
        <v>279.21</v>
      </c>
      <c r="G561" s="85"/>
    </row>
    <row r="562" spans="1:7" ht="15">
      <c r="A562" s="217"/>
      <c r="B562" s="163"/>
      <c r="C562" s="166"/>
      <c r="D562" s="4" t="s">
        <v>9</v>
      </c>
      <c r="E562" s="84"/>
      <c r="F562" s="84">
        <v>75.68</v>
      </c>
      <c r="G562" s="85"/>
    </row>
    <row r="563" spans="1:7" ht="15">
      <c r="A563" s="218"/>
      <c r="B563" s="164"/>
      <c r="C563" s="167"/>
      <c r="D563" s="5" t="s">
        <v>8</v>
      </c>
      <c r="E563" s="3"/>
      <c r="F563" s="3"/>
      <c r="G563" s="3"/>
    </row>
    <row r="564" spans="1:7" ht="15">
      <c r="A564" s="258">
        <v>28</v>
      </c>
      <c r="B564" s="162" t="s">
        <v>96</v>
      </c>
      <c r="C564" s="258"/>
      <c r="D564" s="11" t="s">
        <v>6</v>
      </c>
      <c r="E564" s="86">
        <f>SUM(E565:E568)</f>
        <v>0</v>
      </c>
      <c r="F564" s="86">
        <f>SUM(F565:F568)</f>
        <v>60</v>
      </c>
      <c r="G564" s="87" t="e">
        <f>F564/E564*100</f>
        <v>#DIV/0!</v>
      </c>
    </row>
    <row r="565" spans="1:7" ht="15">
      <c r="A565" s="277"/>
      <c r="B565" s="163"/>
      <c r="C565" s="277"/>
      <c r="D565" s="4" t="s">
        <v>10</v>
      </c>
      <c r="E565" s="84"/>
      <c r="F565" s="84"/>
      <c r="G565" s="85"/>
    </row>
    <row r="566" spans="1:7" ht="15">
      <c r="A566" s="277"/>
      <c r="B566" s="163"/>
      <c r="C566" s="277"/>
      <c r="D566" s="4" t="s">
        <v>7</v>
      </c>
      <c r="E566" s="84"/>
      <c r="F566" s="84"/>
      <c r="G566" s="85"/>
    </row>
    <row r="567" spans="1:7" ht="15">
      <c r="A567" s="277"/>
      <c r="B567" s="163"/>
      <c r="C567" s="277"/>
      <c r="D567" s="4" t="s">
        <v>9</v>
      </c>
      <c r="E567" s="84"/>
      <c r="F567" s="84">
        <v>60</v>
      </c>
      <c r="G567" s="85"/>
    </row>
    <row r="568" spans="1:7" ht="15">
      <c r="A568" s="278"/>
      <c r="B568" s="164"/>
      <c r="C568" s="278"/>
      <c r="D568" s="5" t="s">
        <v>8</v>
      </c>
      <c r="E568" s="3"/>
      <c r="F568" s="3"/>
      <c r="G568" s="3"/>
    </row>
    <row r="569" spans="1:7" ht="15">
      <c r="A569" s="230" t="s">
        <v>99</v>
      </c>
      <c r="B569" s="231"/>
      <c r="C569" s="231"/>
      <c r="D569" s="106" t="s">
        <v>6</v>
      </c>
      <c r="E569" s="107">
        <f>SUM(E570:E573)</f>
        <v>5431</v>
      </c>
      <c r="F569" s="107">
        <f>SUM(F570:F573)</f>
        <v>408.8</v>
      </c>
      <c r="G569" s="108">
        <f>F569/E569*100</f>
        <v>7.527158902596207</v>
      </c>
    </row>
    <row r="570" spans="1:7" ht="15">
      <c r="A570" s="197"/>
      <c r="B570" s="198"/>
      <c r="C570" s="198"/>
      <c r="D570" s="9" t="s">
        <v>10</v>
      </c>
      <c r="E570" s="90">
        <f aca="true" t="shared" si="40" ref="E570:E573">E575+E580+E585+E595+E600+E605+E610</f>
        <v>0</v>
      </c>
      <c r="F570" s="90">
        <f>F575+F580+F585+F595+F600+F605+F610+F590</f>
        <v>240</v>
      </c>
      <c r="G570" s="91">
        <v>0</v>
      </c>
    </row>
    <row r="571" spans="1:7" ht="15">
      <c r="A571" s="197"/>
      <c r="B571" s="198"/>
      <c r="C571" s="198"/>
      <c r="D571" s="9" t="s">
        <v>7</v>
      </c>
      <c r="E571" s="90">
        <f>E576+E581+E586+E596+E601+E606+E611+E591</f>
        <v>4403</v>
      </c>
      <c r="F571" s="90">
        <f>F576+F581+F586+F591+F596+F601+F606+F611</f>
        <v>118.8</v>
      </c>
      <c r="G571" s="91">
        <f>F571/E571*100</f>
        <v>2.6981603452191685</v>
      </c>
    </row>
    <row r="572" spans="1:7" ht="15">
      <c r="A572" s="197"/>
      <c r="B572" s="198"/>
      <c r="C572" s="198"/>
      <c r="D572" s="9" t="s">
        <v>9</v>
      </c>
      <c r="E572" s="90">
        <f>E577+E582+E587+E597+E602+E607+E612+E592</f>
        <v>1005</v>
      </c>
      <c r="F572" s="90">
        <f>F577+F582+F587+F592+F597+F602+F607+F612</f>
        <v>50</v>
      </c>
      <c r="G572" s="91">
        <f aca="true" t="shared" si="41" ref="G572:G573">F572/E572*100</f>
        <v>4.975124378109453</v>
      </c>
    </row>
    <row r="573" spans="1:7" ht="15">
      <c r="A573" s="197"/>
      <c r="B573" s="198"/>
      <c r="C573" s="198"/>
      <c r="D573" s="9" t="s">
        <v>8</v>
      </c>
      <c r="E573" s="90">
        <f t="shared" si="40"/>
        <v>23</v>
      </c>
      <c r="F573" s="90">
        <f>F578+F583+F588+F593+F598+F603+F608+F613</f>
        <v>0</v>
      </c>
      <c r="G573" s="91">
        <f t="shared" si="41"/>
        <v>0</v>
      </c>
    </row>
    <row r="574" spans="1:7" ht="15">
      <c r="A574" s="156">
        <v>1</v>
      </c>
      <c r="B574" s="157" t="s">
        <v>100</v>
      </c>
      <c r="C574" s="158">
        <v>2012</v>
      </c>
      <c r="D574" s="11" t="s">
        <v>6</v>
      </c>
      <c r="E574" s="86">
        <f>SUM(E575:E578)</f>
        <v>470</v>
      </c>
      <c r="F574" s="86">
        <f>SUM(F575:F578)</f>
        <v>0</v>
      </c>
      <c r="G574" s="87"/>
    </row>
    <row r="575" spans="1:7" ht="15">
      <c r="A575" s="156"/>
      <c r="B575" s="157"/>
      <c r="C575" s="158"/>
      <c r="D575" s="4" t="s">
        <v>10</v>
      </c>
      <c r="E575" s="84"/>
      <c r="F575" s="84"/>
      <c r="G575" s="85"/>
    </row>
    <row r="576" spans="1:7" ht="15">
      <c r="A576" s="156"/>
      <c r="B576" s="157"/>
      <c r="C576" s="158"/>
      <c r="D576" s="4" t="s">
        <v>7</v>
      </c>
      <c r="E576" s="84">
        <v>270</v>
      </c>
      <c r="F576" s="84"/>
      <c r="G576" s="85"/>
    </row>
    <row r="577" spans="1:7" ht="15">
      <c r="A577" s="156"/>
      <c r="B577" s="157"/>
      <c r="C577" s="158"/>
      <c r="D577" s="4" t="s">
        <v>9</v>
      </c>
      <c r="E577" s="84">
        <v>200</v>
      </c>
      <c r="F577" s="84"/>
      <c r="G577" s="85"/>
    </row>
    <row r="578" spans="1:7" ht="15">
      <c r="A578" s="156"/>
      <c r="B578" s="157"/>
      <c r="C578" s="158"/>
      <c r="D578" s="4" t="s">
        <v>8</v>
      </c>
      <c r="E578" s="84"/>
      <c r="F578" s="84"/>
      <c r="G578" s="85"/>
    </row>
    <row r="579" spans="1:7" ht="15">
      <c r="A579" s="156">
        <v>2</v>
      </c>
      <c r="B579" s="157" t="s">
        <v>101</v>
      </c>
      <c r="C579" s="158">
        <v>2012</v>
      </c>
      <c r="D579" s="11" t="s">
        <v>6</v>
      </c>
      <c r="E579" s="86">
        <f>SUM(E580:E583)</f>
        <v>23</v>
      </c>
      <c r="F579" s="86">
        <f>SUM(F580:F583)</f>
        <v>0</v>
      </c>
      <c r="G579" s="87">
        <f>F579/E579*100</f>
        <v>0</v>
      </c>
    </row>
    <row r="580" spans="1:7" ht="15">
      <c r="A580" s="156"/>
      <c r="B580" s="157"/>
      <c r="C580" s="158"/>
      <c r="D580" s="4" t="s">
        <v>10</v>
      </c>
      <c r="E580" s="84"/>
      <c r="F580" s="84"/>
      <c r="G580" s="85"/>
    </row>
    <row r="581" spans="1:7" ht="15">
      <c r="A581" s="156"/>
      <c r="B581" s="157"/>
      <c r="C581" s="158"/>
      <c r="D581" s="4" t="s">
        <v>7</v>
      </c>
      <c r="E581" s="84"/>
      <c r="F581" s="84"/>
      <c r="G581" s="85"/>
    </row>
    <row r="582" spans="1:7" ht="15">
      <c r="A582" s="156"/>
      <c r="B582" s="157"/>
      <c r="C582" s="158"/>
      <c r="D582" s="4" t="s">
        <v>9</v>
      </c>
      <c r="E582" s="84"/>
      <c r="F582" s="84"/>
      <c r="G582" s="85"/>
    </row>
    <row r="583" spans="1:7" ht="15">
      <c r="A583" s="156"/>
      <c r="B583" s="157"/>
      <c r="C583" s="158"/>
      <c r="D583" s="4" t="s">
        <v>8</v>
      </c>
      <c r="E583" s="84">
        <v>23</v>
      </c>
      <c r="F583" s="84"/>
      <c r="G583" s="85">
        <f>F583/E583*100</f>
        <v>0</v>
      </c>
    </row>
    <row r="584" spans="1:7" ht="15">
      <c r="A584" s="156">
        <v>3</v>
      </c>
      <c r="B584" s="157" t="s">
        <v>102</v>
      </c>
      <c r="C584" s="158">
        <v>2012</v>
      </c>
      <c r="D584" s="11" t="s">
        <v>6</v>
      </c>
      <c r="E584" s="86">
        <f>SUM(E585:E588)</f>
        <v>180</v>
      </c>
      <c r="F584" s="86">
        <f>SUM(F585:F588)</f>
        <v>0</v>
      </c>
      <c r="G584" s="87">
        <v>0</v>
      </c>
    </row>
    <row r="585" spans="1:7" ht="15">
      <c r="A585" s="156"/>
      <c r="B585" s="157"/>
      <c r="C585" s="158"/>
      <c r="D585" s="4" t="s">
        <v>10</v>
      </c>
      <c r="E585" s="84"/>
      <c r="F585" s="84"/>
      <c r="G585" s="85"/>
    </row>
    <row r="586" spans="1:7" ht="15">
      <c r="A586" s="156"/>
      <c r="B586" s="157"/>
      <c r="C586" s="158"/>
      <c r="D586" s="4" t="s">
        <v>7</v>
      </c>
      <c r="E586" s="84"/>
      <c r="F586" s="84"/>
      <c r="G586" s="85"/>
    </row>
    <row r="587" spans="1:7" ht="15">
      <c r="A587" s="156"/>
      <c r="B587" s="157"/>
      <c r="C587" s="158"/>
      <c r="D587" s="4" t="s">
        <v>9</v>
      </c>
      <c r="E587" s="84">
        <v>180</v>
      </c>
      <c r="F587" s="84">
        <v>0</v>
      </c>
      <c r="G587" s="85">
        <v>0</v>
      </c>
    </row>
    <row r="588" spans="1:7" ht="15">
      <c r="A588" s="156"/>
      <c r="B588" s="157"/>
      <c r="C588" s="158"/>
      <c r="D588" s="4" t="s">
        <v>8</v>
      </c>
      <c r="E588" s="84"/>
      <c r="F588" s="84"/>
      <c r="G588" s="85"/>
    </row>
    <row r="589" spans="1:7" ht="15">
      <c r="A589" s="159"/>
      <c r="B589" s="162" t="s">
        <v>303</v>
      </c>
      <c r="C589" s="165">
        <v>2012</v>
      </c>
      <c r="D589" s="11" t="s">
        <v>6</v>
      </c>
      <c r="E589" s="86">
        <f>SUM(E590:E593)</f>
        <v>0</v>
      </c>
      <c r="F589" s="86">
        <f>SUM(F590:F593)</f>
        <v>350</v>
      </c>
      <c r="G589" s="85" t="e">
        <f aca="true" t="shared" si="42" ref="G589">F589/E589*100</f>
        <v>#DIV/0!</v>
      </c>
    </row>
    <row r="590" spans="1:7" ht="15">
      <c r="A590" s="160"/>
      <c r="B590" s="163"/>
      <c r="C590" s="166"/>
      <c r="D590" s="4" t="s">
        <v>10</v>
      </c>
      <c r="E590" s="84"/>
      <c r="F590" s="84">
        <v>240</v>
      </c>
      <c r="G590" s="85">
        <v>0</v>
      </c>
    </row>
    <row r="591" spans="1:7" ht="15">
      <c r="A591" s="160"/>
      <c r="B591" s="163"/>
      <c r="C591" s="166"/>
      <c r="D591" s="4" t="s">
        <v>7</v>
      </c>
      <c r="E591" s="84"/>
      <c r="F591" s="84">
        <v>60</v>
      </c>
      <c r="G591" s="85">
        <v>0</v>
      </c>
    </row>
    <row r="592" spans="1:7" ht="15">
      <c r="A592" s="160"/>
      <c r="B592" s="163"/>
      <c r="C592" s="166"/>
      <c r="D592" s="4" t="s">
        <v>9</v>
      </c>
      <c r="E592" s="84"/>
      <c r="F592" s="84">
        <v>50</v>
      </c>
      <c r="G592" s="85" t="e">
        <f>F592/E592*100</f>
        <v>#DIV/0!</v>
      </c>
    </row>
    <row r="593" spans="1:7" ht="15">
      <c r="A593" s="161"/>
      <c r="B593" s="164"/>
      <c r="C593" s="167"/>
      <c r="D593" s="4" t="s">
        <v>8</v>
      </c>
      <c r="E593" s="84"/>
      <c r="F593" s="84"/>
      <c r="G593" s="85"/>
    </row>
    <row r="594" spans="1:7" ht="15">
      <c r="A594" s="156">
        <v>4</v>
      </c>
      <c r="B594" s="157" t="s">
        <v>103</v>
      </c>
      <c r="C594" s="158">
        <v>2012</v>
      </c>
      <c r="D594" s="11" t="s">
        <v>6</v>
      </c>
      <c r="E594" s="86">
        <f>SUM(E595:E598)</f>
        <v>625</v>
      </c>
      <c r="F594" s="86">
        <f>SUM(F595:F598)</f>
        <v>0</v>
      </c>
      <c r="G594" s="87">
        <v>0</v>
      </c>
    </row>
    <row r="595" spans="1:7" ht="15">
      <c r="A595" s="156"/>
      <c r="B595" s="157"/>
      <c r="C595" s="158"/>
      <c r="D595" s="4" t="s">
        <v>10</v>
      </c>
      <c r="E595" s="84"/>
      <c r="F595" s="84"/>
      <c r="G595" s="85"/>
    </row>
    <row r="596" spans="1:7" ht="15">
      <c r="A596" s="156"/>
      <c r="B596" s="157"/>
      <c r="C596" s="158"/>
      <c r="D596" s="4" t="s">
        <v>7</v>
      </c>
      <c r="E596" s="84"/>
      <c r="F596" s="84"/>
      <c r="G596" s="85"/>
    </row>
    <row r="597" spans="1:7" ht="15">
      <c r="A597" s="156"/>
      <c r="B597" s="157"/>
      <c r="C597" s="158"/>
      <c r="D597" s="4" t="s">
        <v>9</v>
      </c>
      <c r="E597" s="84">
        <v>625</v>
      </c>
      <c r="F597" s="84">
        <v>0</v>
      </c>
      <c r="G597" s="85">
        <v>0</v>
      </c>
    </row>
    <row r="598" spans="1:7" ht="15">
      <c r="A598" s="156"/>
      <c r="B598" s="157"/>
      <c r="C598" s="158"/>
      <c r="D598" s="4" t="s">
        <v>8</v>
      </c>
      <c r="E598" s="84"/>
      <c r="F598" s="84"/>
      <c r="G598" s="85"/>
    </row>
    <row r="599" spans="1:7" ht="15">
      <c r="A599" s="156">
        <v>5</v>
      </c>
      <c r="B599" s="157" t="s">
        <v>104</v>
      </c>
      <c r="C599" s="158">
        <v>2012</v>
      </c>
      <c r="D599" s="11" t="s">
        <v>6</v>
      </c>
      <c r="E599" s="86">
        <f>SUM(E600:E603)</f>
        <v>10</v>
      </c>
      <c r="F599" s="86">
        <f>SUM(F600:F603)</f>
        <v>0</v>
      </c>
      <c r="G599" s="87">
        <f>F599/E599*100</f>
        <v>0</v>
      </c>
    </row>
    <row r="600" spans="1:7" ht="15">
      <c r="A600" s="156"/>
      <c r="B600" s="157"/>
      <c r="C600" s="158"/>
      <c r="D600" s="4" t="s">
        <v>10</v>
      </c>
      <c r="E600" s="84"/>
      <c r="F600" s="84"/>
      <c r="G600" s="85"/>
    </row>
    <row r="601" spans="1:7" ht="15">
      <c r="A601" s="156"/>
      <c r="B601" s="157"/>
      <c r="C601" s="158"/>
      <c r="D601" s="4" t="s">
        <v>7</v>
      </c>
      <c r="E601" s="84">
        <v>10</v>
      </c>
      <c r="F601" s="84"/>
      <c r="G601" s="85">
        <f>F601/E601*100</f>
        <v>0</v>
      </c>
    </row>
    <row r="602" spans="1:7" ht="15">
      <c r="A602" s="156"/>
      <c r="B602" s="157"/>
      <c r="C602" s="158"/>
      <c r="D602" s="4" t="s">
        <v>9</v>
      </c>
      <c r="E602" s="84"/>
      <c r="F602" s="84"/>
      <c r="G602" s="85"/>
    </row>
    <row r="603" spans="1:7" ht="15">
      <c r="A603" s="156"/>
      <c r="B603" s="157"/>
      <c r="C603" s="158"/>
      <c r="D603" s="4" t="s">
        <v>8</v>
      </c>
      <c r="E603" s="84"/>
      <c r="F603" s="84"/>
      <c r="G603" s="85"/>
    </row>
    <row r="604" spans="1:7" ht="15">
      <c r="A604" s="156">
        <v>6</v>
      </c>
      <c r="B604" s="157" t="s">
        <v>105</v>
      </c>
      <c r="C604" s="158">
        <v>2012</v>
      </c>
      <c r="D604" s="11" t="s">
        <v>6</v>
      </c>
      <c r="E604" s="86">
        <f>SUM(E605:E608)</f>
        <v>7</v>
      </c>
      <c r="F604" s="86">
        <f>SUM(F605:F608)</f>
        <v>0</v>
      </c>
      <c r="G604" s="87">
        <v>0</v>
      </c>
    </row>
    <row r="605" spans="1:7" ht="15">
      <c r="A605" s="156"/>
      <c r="B605" s="157"/>
      <c r="C605" s="158"/>
      <c r="D605" s="4" t="s">
        <v>10</v>
      </c>
      <c r="E605" s="84"/>
      <c r="F605" s="84"/>
      <c r="G605" s="85"/>
    </row>
    <row r="606" spans="1:7" ht="15">
      <c r="A606" s="156"/>
      <c r="B606" s="157"/>
      <c r="C606" s="158"/>
      <c r="D606" s="4" t="s">
        <v>7</v>
      </c>
      <c r="E606" s="84">
        <v>7</v>
      </c>
      <c r="F606" s="84">
        <v>0</v>
      </c>
      <c r="G606" s="85">
        <v>0</v>
      </c>
    </row>
    <row r="607" spans="1:7" ht="15">
      <c r="A607" s="156"/>
      <c r="B607" s="157"/>
      <c r="C607" s="158"/>
      <c r="D607" s="4" t="s">
        <v>9</v>
      </c>
      <c r="E607" s="84"/>
      <c r="F607" s="84"/>
      <c r="G607" s="85"/>
    </row>
    <row r="608" spans="1:7" ht="15">
      <c r="A608" s="156"/>
      <c r="B608" s="157"/>
      <c r="C608" s="158"/>
      <c r="D608" s="4" t="s">
        <v>8</v>
      </c>
      <c r="E608" s="84"/>
      <c r="F608" s="84"/>
      <c r="G608" s="85"/>
    </row>
    <row r="609" spans="1:7" ht="15">
      <c r="A609" s="156">
        <v>7</v>
      </c>
      <c r="B609" s="157" t="s">
        <v>106</v>
      </c>
      <c r="C609" s="158">
        <v>2012</v>
      </c>
      <c r="D609" s="11" t="s">
        <v>6</v>
      </c>
      <c r="E609" s="86">
        <f>SUM(E610:E613)</f>
        <v>4116</v>
      </c>
      <c r="F609" s="86">
        <f>SUM(F610:F613)</f>
        <v>58.8</v>
      </c>
      <c r="G609" s="87">
        <f>F609/E609*100</f>
        <v>1.4285714285714286</v>
      </c>
    </row>
    <row r="610" spans="1:7" ht="15">
      <c r="A610" s="156"/>
      <c r="B610" s="157"/>
      <c r="C610" s="158"/>
      <c r="D610" s="4" t="s">
        <v>10</v>
      </c>
      <c r="E610" s="84"/>
      <c r="F610" s="84"/>
      <c r="G610" s="85"/>
    </row>
    <row r="611" spans="1:7" ht="15">
      <c r="A611" s="156"/>
      <c r="B611" s="157"/>
      <c r="C611" s="158"/>
      <c r="D611" s="4" t="s">
        <v>7</v>
      </c>
      <c r="E611" s="84">
        <v>4116</v>
      </c>
      <c r="F611" s="84">
        <v>58.8</v>
      </c>
      <c r="G611" s="85">
        <f>F611/E611*100</f>
        <v>1.4285714285714286</v>
      </c>
    </row>
    <row r="612" spans="1:7" ht="15">
      <c r="A612" s="156"/>
      <c r="B612" s="157"/>
      <c r="C612" s="158"/>
      <c r="D612" s="4" t="s">
        <v>9</v>
      </c>
      <c r="E612" s="84"/>
      <c r="F612" s="84"/>
      <c r="G612" s="85"/>
    </row>
    <row r="613" spans="1:7" ht="16.5" thickBot="1">
      <c r="A613" s="159"/>
      <c r="B613" s="162"/>
      <c r="C613" s="165"/>
      <c r="D613" s="5" t="s">
        <v>8</v>
      </c>
      <c r="E613" s="92"/>
      <c r="F613" s="92"/>
      <c r="G613" s="93"/>
    </row>
    <row r="614" spans="1:7" ht="15">
      <c r="A614" s="179" t="s">
        <v>107</v>
      </c>
      <c r="B614" s="180"/>
      <c r="C614" s="180"/>
      <c r="D614" s="10" t="s">
        <v>6</v>
      </c>
      <c r="E614" s="88">
        <f>SUM(E615:E618)</f>
        <v>1125</v>
      </c>
      <c r="F614" s="88">
        <f>SUM(F615:F618)</f>
        <v>5199.32</v>
      </c>
      <c r="G614" s="89">
        <f>F614/E614*100</f>
        <v>462.1617777777778</v>
      </c>
    </row>
    <row r="615" spans="1:7" ht="15">
      <c r="A615" s="188"/>
      <c r="B615" s="191"/>
      <c r="C615" s="194">
        <v>2012</v>
      </c>
      <c r="D615" s="9" t="s">
        <v>10</v>
      </c>
      <c r="E615" s="90">
        <f>E620+E625+E630+E635+E640+E645+E650+E655+E660+E665+E670</f>
        <v>0</v>
      </c>
      <c r="F615" s="90">
        <f>F620+F625+F630+F635+F640+F645+F650+F655+F660+F665+F670</f>
        <v>0</v>
      </c>
      <c r="G615" s="91"/>
    </row>
    <row r="616" spans="1:7" ht="15">
      <c r="A616" s="189"/>
      <c r="B616" s="192"/>
      <c r="C616" s="195"/>
      <c r="D616" s="9" t="s">
        <v>7</v>
      </c>
      <c r="E616" s="90">
        <f aca="true" t="shared" si="43" ref="E616:F616">E621+E626+E631+E636+E641+E646+E651+E656+E661+E666+E671</f>
        <v>0</v>
      </c>
      <c r="F616" s="90">
        <f t="shared" si="43"/>
        <v>1014.32</v>
      </c>
      <c r="G616" s="91"/>
    </row>
    <row r="617" spans="1:7" ht="15">
      <c r="A617" s="189"/>
      <c r="B617" s="192"/>
      <c r="C617" s="195"/>
      <c r="D617" s="9" t="s">
        <v>9</v>
      </c>
      <c r="E617" s="90">
        <v>25</v>
      </c>
      <c r="F617" s="90">
        <f aca="true" t="shared" si="44" ref="F617">F622+F627+F632+F637+F642+F647+F652+F657+F662+F667+F672</f>
        <v>5</v>
      </c>
      <c r="G617" s="91">
        <v>0</v>
      </c>
    </row>
    <row r="618" spans="1:7" ht="16.5" thickBot="1">
      <c r="A618" s="190"/>
      <c r="B618" s="193"/>
      <c r="C618" s="196"/>
      <c r="D618" s="9" t="s">
        <v>8</v>
      </c>
      <c r="E618" s="90">
        <v>1100</v>
      </c>
      <c r="F618" s="90">
        <f aca="true" t="shared" si="45" ref="F618">F623+F628+F633+F638+F643+F648+F653+F658+F663+F668+F673</f>
        <v>4180</v>
      </c>
      <c r="G618" s="91">
        <v>0</v>
      </c>
    </row>
    <row r="619" spans="1:7" ht="15">
      <c r="A619" s="168">
        <v>1</v>
      </c>
      <c r="B619" s="183" t="s">
        <v>294</v>
      </c>
      <c r="C619" s="224"/>
      <c r="D619" s="123" t="s">
        <v>6</v>
      </c>
      <c r="E619" s="124">
        <f>SUM(E620:E623)</f>
        <v>0</v>
      </c>
      <c r="F619" s="124">
        <f>SUM(F620:F623)</f>
        <v>0</v>
      </c>
      <c r="G619" s="125" t="e">
        <f>F619/E619*100</f>
        <v>#DIV/0!</v>
      </c>
    </row>
    <row r="620" spans="1:7" ht="15">
      <c r="A620" s="169"/>
      <c r="B620" s="184"/>
      <c r="C620" s="177"/>
      <c r="D620" s="126" t="s">
        <v>10</v>
      </c>
      <c r="E620" s="127"/>
      <c r="F620" s="127"/>
      <c r="G620" s="128"/>
    </row>
    <row r="621" spans="1:7" ht="15">
      <c r="A621" s="169"/>
      <c r="B621" s="184"/>
      <c r="C621" s="177"/>
      <c r="D621" s="126" t="s">
        <v>7</v>
      </c>
      <c r="E621" s="127"/>
      <c r="F621" s="127"/>
      <c r="G621" s="128"/>
    </row>
    <row r="622" spans="1:7" ht="15">
      <c r="A622" s="169"/>
      <c r="B622" s="184"/>
      <c r="C622" s="177"/>
      <c r="D622" s="126" t="s">
        <v>9</v>
      </c>
      <c r="E622" s="127"/>
      <c r="F622" s="127">
        <v>0</v>
      </c>
      <c r="G622" s="128">
        <v>0</v>
      </c>
    </row>
    <row r="623" spans="1:7" ht="16.5" thickBot="1">
      <c r="A623" s="170"/>
      <c r="B623" s="185"/>
      <c r="C623" s="225"/>
      <c r="D623" s="126" t="s">
        <v>8</v>
      </c>
      <c r="E623" s="127"/>
      <c r="F623" s="127">
        <v>0</v>
      </c>
      <c r="G623" s="128">
        <v>0</v>
      </c>
    </row>
    <row r="624" spans="1:7" ht="15">
      <c r="A624" s="171">
        <v>2</v>
      </c>
      <c r="B624" s="183" t="s">
        <v>292</v>
      </c>
      <c r="C624" s="134"/>
      <c r="D624" s="123" t="s">
        <v>6</v>
      </c>
      <c r="E624" s="124">
        <f>SUM(E625:E628)</f>
        <v>0</v>
      </c>
      <c r="F624" s="124">
        <f>SUM(F625:F628)</f>
        <v>0</v>
      </c>
      <c r="G624" s="125" t="e">
        <f>F624/E624*100</f>
        <v>#DIV/0!</v>
      </c>
    </row>
    <row r="625" spans="1:7" ht="15">
      <c r="A625" s="172"/>
      <c r="B625" s="184"/>
      <c r="C625" s="129"/>
      <c r="D625" s="126" t="s">
        <v>10</v>
      </c>
      <c r="E625" s="127"/>
      <c r="F625" s="127"/>
      <c r="G625" s="128"/>
    </row>
    <row r="626" spans="1:7" ht="15">
      <c r="A626" s="172"/>
      <c r="B626" s="184"/>
      <c r="C626" s="129">
        <v>2012</v>
      </c>
      <c r="D626" s="126" t="s">
        <v>7</v>
      </c>
      <c r="E626" s="127"/>
      <c r="F626" s="127"/>
      <c r="G626" s="128"/>
    </row>
    <row r="627" spans="1:7" ht="15">
      <c r="A627" s="172"/>
      <c r="B627" s="184"/>
      <c r="C627" s="129"/>
      <c r="D627" s="126" t="s">
        <v>9</v>
      </c>
      <c r="E627" s="127"/>
      <c r="F627" s="127">
        <v>0</v>
      </c>
      <c r="G627" s="128">
        <v>0</v>
      </c>
    </row>
    <row r="628" spans="1:7" ht="16.5" thickBot="1">
      <c r="A628" s="173"/>
      <c r="B628" s="185"/>
      <c r="C628" s="135"/>
      <c r="D628" s="126" t="s">
        <v>8</v>
      </c>
      <c r="E628" s="127"/>
      <c r="F628" s="127"/>
      <c r="G628" s="128">
        <v>0</v>
      </c>
    </row>
    <row r="629" spans="1:7" ht="15">
      <c r="A629" s="174">
        <v>3</v>
      </c>
      <c r="B629" s="183" t="s">
        <v>293</v>
      </c>
      <c r="C629" s="130"/>
      <c r="D629" s="123" t="s">
        <v>6</v>
      </c>
      <c r="E629" s="124">
        <f>SUM(E630:E633)</f>
        <v>0</v>
      </c>
      <c r="F629" s="124">
        <f>SUM(F630:F633)</f>
        <v>450</v>
      </c>
      <c r="G629" s="125" t="e">
        <f>F629/E629*100</f>
        <v>#DIV/0!</v>
      </c>
    </row>
    <row r="630" spans="1:7" ht="15">
      <c r="A630" s="172"/>
      <c r="B630" s="184"/>
      <c r="C630" s="129"/>
      <c r="D630" s="126" t="s">
        <v>10</v>
      </c>
      <c r="E630" s="127"/>
      <c r="F630" s="127"/>
      <c r="G630" s="128"/>
    </row>
    <row r="631" spans="1:7" ht="15">
      <c r="A631" s="172"/>
      <c r="B631" s="184"/>
      <c r="C631" s="131">
        <v>2012</v>
      </c>
      <c r="D631" s="126" t="s">
        <v>7</v>
      </c>
      <c r="E631" s="127"/>
      <c r="F631" s="127"/>
      <c r="G631" s="128"/>
    </row>
    <row r="632" spans="1:7" ht="15">
      <c r="A632" s="172"/>
      <c r="B632" s="184"/>
      <c r="C632" s="131"/>
      <c r="D632" s="126" t="s">
        <v>9</v>
      </c>
      <c r="E632" s="127"/>
      <c r="F632" s="127">
        <v>0</v>
      </c>
      <c r="G632" s="128">
        <v>0</v>
      </c>
    </row>
    <row r="633" spans="1:7" ht="16.5" thickBot="1">
      <c r="A633" s="173"/>
      <c r="B633" s="185"/>
      <c r="C633" s="136"/>
      <c r="D633" s="126" t="s">
        <v>8</v>
      </c>
      <c r="E633" s="127"/>
      <c r="F633" s="127">
        <v>450</v>
      </c>
      <c r="G633" s="128">
        <v>0</v>
      </c>
    </row>
    <row r="634" spans="1:7" ht="15">
      <c r="A634" s="174">
        <v>4</v>
      </c>
      <c r="B634" s="183" t="s">
        <v>295</v>
      </c>
      <c r="C634" s="134"/>
      <c r="D634" s="123" t="s">
        <v>6</v>
      </c>
      <c r="E634" s="124">
        <f>SUM(E635:E638)</f>
        <v>0</v>
      </c>
      <c r="F634" s="124">
        <f>SUM(F635:F638)</f>
        <v>300</v>
      </c>
      <c r="G634" s="125" t="e">
        <f>F634/E634*100</f>
        <v>#DIV/0!</v>
      </c>
    </row>
    <row r="635" spans="1:7" ht="15">
      <c r="A635" s="172"/>
      <c r="B635" s="184"/>
      <c r="C635" s="131"/>
      <c r="D635" s="126" t="s">
        <v>10</v>
      </c>
      <c r="E635" s="127"/>
      <c r="F635" s="127"/>
      <c r="G635" s="128"/>
    </row>
    <row r="636" spans="1:7" ht="15">
      <c r="A636" s="172"/>
      <c r="B636" s="184"/>
      <c r="C636" s="131">
        <v>2012</v>
      </c>
      <c r="D636" s="126" t="s">
        <v>7</v>
      </c>
      <c r="E636" s="127"/>
      <c r="F636" s="127"/>
      <c r="G636" s="128"/>
    </row>
    <row r="637" spans="1:7" ht="15">
      <c r="A637" s="172"/>
      <c r="B637" s="184"/>
      <c r="C637" s="131"/>
      <c r="D637" s="126" t="s">
        <v>9</v>
      </c>
      <c r="E637" s="127"/>
      <c r="F637" s="127">
        <v>0</v>
      </c>
      <c r="G637" s="128">
        <v>0</v>
      </c>
    </row>
    <row r="638" spans="1:7" ht="16.5" thickBot="1">
      <c r="A638" s="173"/>
      <c r="B638" s="185"/>
      <c r="C638" s="136"/>
      <c r="D638" s="126" t="s">
        <v>8</v>
      </c>
      <c r="E638" s="127"/>
      <c r="F638" s="127">
        <v>300</v>
      </c>
      <c r="G638" s="128" t="e">
        <f>F638/E638*100</f>
        <v>#DIV/0!</v>
      </c>
    </row>
    <row r="639" spans="1:7" ht="15">
      <c r="A639" s="174">
        <v>5</v>
      </c>
      <c r="B639" s="183" t="s">
        <v>296</v>
      </c>
      <c r="C639" s="134"/>
      <c r="D639" s="123" t="s">
        <v>6</v>
      </c>
      <c r="E639" s="124">
        <f>SUM(E640:E643)</f>
        <v>0</v>
      </c>
      <c r="F639" s="124">
        <f>SUM(F640:F643)</f>
        <v>130</v>
      </c>
      <c r="G639" s="125" t="e">
        <f>F639/E639*100</f>
        <v>#DIV/0!</v>
      </c>
    </row>
    <row r="640" spans="1:7" ht="15">
      <c r="A640" s="172"/>
      <c r="B640" s="184"/>
      <c r="C640" s="131"/>
      <c r="D640" s="126" t="s">
        <v>10</v>
      </c>
      <c r="E640" s="127"/>
      <c r="F640" s="127"/>
      <c r="G640" s="128"/>
    </row>
    <row r="641" spans="1:7" ht="15">
      <c r="A641" s="172"/>
      <c r="B641" s="184"/>
      <c r="C641" s="131">
        <v>2012</v>
      </c>
      <c r="D641" s="126" t="s">
        <v>7</v>
      </c>
      <c r="E641" s="127"/>
      <c r="F641" s="127"/>
      <c r="G641" s="128"/>
    </row>
    <row r="642" spans="1:7" ht="15">
      <c r="A642" s="172"/>
      <c r="B642" s="184"/>
      <c r="C642" s="131"/>
      <c r="D642" s="126" t="s">
        <v>9</v>
      </c>
      <c r="E642" s="127"/>
      <c r="F642" s="127">
        <v>0</v>
      </c>
      <c r="G642" s="128">
        <v>0</v>
      </c>
    </row>
    <row r="643" spans="1:7" ht="16.5" thickBot="1">
      <c r="A643" s="173"/>
      <c r="B643" s="185"/>
      <c r="C643" s="135"/>
      <c r="D643" s="126" t="s">
        <v>8</v>
      </c>
      <c r="E643" s="127"/>
      <c r="F643" s="127">
        <v>130</v>
      </c>
      <c r="G643" s="128">
        <v>0</v>
      </c>
    </row>
    <row r="644" spans="1:7" ht="15">
      <c r="A644" s="174">
        <v>6</v>
      </c>
      <c r="B644" s="183" t="s">
        <v>299</v>
      </c>
      <c r="C644" s="176">
        <v>2012</v>
      </c>
      <c r="D644" s="123" t="s">
        <v>6</v>
      </c>
      <c r="E644" s="124">
        <f>SUM(E645:E648)</f>
        <v>0</v>
      </c>
      <c r="F644" s="124">
        <f>SUM(F645:F648)</f>
        <v>2900</v>
      </c>
      <c r="G644" s="125" t="e">
        <f>F644/E644*100</f>
        <v>#DIV/0!</v>
      </c>
    </row>
    <row r="645" spans="1:7" ht="15">
      <c r="A645" s="172"/>
      <c r="B645" s="184"/>
      <c r="C645" s="177"/>
      <c r="D645" s="126" t="s">
        <v>10</v>
      </c>
      <c r="E645" s="127"/>
      <c r="F645" s="127"/>
      <c r="G645" s="128"/>
    </row>
    <row r="646" spans="1:7" ht="15">
      <c r="A646" s="172"/>
      <c r="B646" s="184"/>
      <c r="C646" s="177"/>
      <c r="D646" s="126" t="s">
        <v>7</v>
      </c>
      <c r="E646" s="127"/>
      <c r="F646" s="127"/>
      <c r="G646" s="128"/>
    </row>
    <row r="647" spans="1:7" ht="15">
      <c r="A647" s="172"/>
      <c r="B647" s="184"/>
      <c r="C647" s="177"/>
      <c r="D647" s="126" t="s">
        <v>9</v>
      </c>
      <c r="E647" s="127"/>
      <c r="F647" s="127">
        <v>0</v>
      </c>
      <c r="G647" s="128">
        <v>0</v>
      </c>
    </row>
    <row r="648" spans="1:7" ht="16.5" thickBot="1">
      <c r="A648" s="175"/>
      <c r="B648" s="185"/>
      <c r="C648" s="178"/>
      <c r="D648" s="126" t="s">
        <v>8</v>
      </c>
      <c r="E648" s="127"/>
      <c r="F648" s="127">
        <v>2900</v>
      </c>
      <c r="G648" s="128">
        <v>0</v>
      </c>
    </row>
    <row r="649" spans="1:7" ht="15">
      <c r="A649" s="171">
        <v>7</v>
      </c>
      <c r="B649" s="183" t="s">
        <v>297</v>
      </c>
      <c r="C649" s="176">
        <v>2012</v>
      </c>
      <c r="D649" s="123" t="s">
        <v>6</v>
      </c>
      <c r="E649" s="124">
        <f>SUM(E650:E653)</f>
        <v>0</v>
      </c>
      <c r="F649" s="124">
        <f>SUM(F650:F653)</f>
        <v>400</v>
      </c>
      <c r="G649" s="125" t="e">
        <f>F649/E649*100</f>
        <v>#DIV/0!</v>
      </c>
    </row>
    <row r="650" spans="1:7" ht="15">
      <c r="A650" s="172"/>
      <c r="B650" s="184"/>
      <c r="C650" s="177"/>
      <c r="D650" s="126" t="s">
        <v>10</v>
      </c>
      <c r="E650" s="127"/>
      <c r="F650" s="127"/>
      <c r="G650" s="128"/>
    </row>
    <row r="651" spans="1:7" ht="15">
      <c r="A651" s="172"/>
      <c r="B651" s="184"/>
      <c r="C651" s="177"/>
      <c r="D651" s="126" t="s">
        <v>7</v>
      </c>
      <c r="E651" s="127"/>
      <c r="F651" s="127"/>
      <c r="G651" s="128"/>
    </row>
    <row r="652" spans="1:7" ht="15">
      <c r="A652" s="172"/>
      <c r="B652" s="184"/>
      <c r="C652" s="177"/>
      <c r="D652" s="126" t="s">
        <v>9</v>
      </c>
      <c r="E652" s="127"/>
      <c r="F652" s="127">
        <v>0</v>
      </c>
      <c r="G652" s="128">
        <v>0</v>
      </c>
    </row>
    <row r="653" spans="1:7" ht="16.5" thickBot="1">
      <c r="A653" s="175"/>
      <c r="B653" s="185"/>
      <c r="C653" s="225"/>
      <c r="D653" s="126" t="s">
        <v>8</v>
      </c>
      <c r="E653" s="127"/>
      <c r="F653" s="127">
        <v>400</v>
      </c>
      <c r="G653" s="128">
        <v>0</v>
      </c>
    </row>
    <row r="654" spans="1:7" ht="15">
      <c r="A654" s="171">
        <v>8</v>
      </c>
      <c r="B654" s="183" t="s">
        <v>298</v>
      </c>
      <c r="C654" s="224">
        <v>2012</v>
      </c>
      <c r="D654" s="123" t="s">
        <v>6</v>
      </c>
      <c r="E654" s="124">
        <f>SUM(E655:E658)</f>
        <v>0</v>
      </c>
      <c r="F654" s="124">
        <f>SUM(F655:F658)</f>
        <v>1014.32</v>
      </c>
      <c r="G654" s="125"/>
    </row>
    <row r="655" spans="1:7" ht="15">
      <c r="A655" s="172"/>
      <c r="B655" s="228"/>
      <c r="C655" s="177"/>
      <c r="D655" s="126" t="s">
        <v>10</v>
      </c>
      <c r="E655" s="127"/>
      <c r="F655" s="127"/>
      <c r="G655" s="128"/>
    </row>
    <row r="656" spans="1:7" ht="15">
      <c r="A656" s="172"/>
      <c r="B656" s="228"/>
      <c r="C656" s="177"/>
      <c r="D656" s="126" t="s">
        <v>7</v>
      </c>
      <c r="E656" s="127"/>
      <c r="F656" s="127">
        <v>1014.32</v>
      </c>
      <c r="G656" s="128"/>
    </row>
    <row r="657" spans="1:7" ht="15">
      <c r="A657" s="172"/>
      <c r="B657" s="228"/>
      <c r="C657" s="177"/>
      <c r="D657" s="126" t="s">
        <v>9</v>
      </c>
      <c r="E657" s="127"/>
      <c r="F657" s="127">
        <v>0</v>
      </c>
      <c r="G657" s="128">
        <v>0</v>
      </c>
    </row>
    <row r="658" spans="1:7" ht="16.5" thickBot="1">
      <c r="A658" s="173"/>
      <c r="B658" s="229"/>
      <c r="C658" s="225"/>
      <c r="D658" s="126" t="s">
        <v>8</v>
      </c>
      <c r="E658" s="127"/>
      <c r="F658" s="127">
        <v>0</v>
      </c>
      <c r="G658" s="128">
        <v>0</v>
      </c>
    </row>
    <row r="659" spans="1:7" ht="15">
      <c r="A659" s="174">
        <v>9</v>
      </c>
      <c r="B659" s="183" t="s">
        <v>300</v>
      </c>
      <c r="C659" s="224">
        <v>2012</v>
      </c>
      <c r="D659" s="123" t="s">
        <v>6</v>
      </c>
      <c r="E659" s="124">
        <f>SUM(E660:E663)</f>
        <v>0</v>
      </c>
      <c r="F659" s="124">
        <f>SUM(F660:F663)</f>
        <v>0</v>
      </c>
      <c r="G659" s="125" t="e">
        <f>F659/E659*100</f>
        <v>#DIV/0!</v>
      </c>
    </row>
    <row r="660" spans="1:7" ht="15">
      <c r="A660" s="172"/>
      <c r="B660" s="228"/>
      <c r="C660" s="177"/>
      <c r="D660" s="126" t="s">
        <v>10</v>
      </c>
      <c r="E660" s="127"/>
      <c r="F660" s="127"/>
      <c r="G660" s="128"/>
    </row>
    <row r="661" spans="1:7" ht="15">
      <c r="A661" s="172"/>
      <c r="B661" s="228"/>
      <c r="C661" s="177"/>
      <c r="D661" s="126" t="s">
        <v>7</v>
      </c>
      <c r="E661" s="127"/>
      <c r="F661" s="127"/>
      <c r="G661" s="128"/>
    </row>
    <row r="662" spans="1:7" ht="15">
      <c r="A662" s="172"/>
      <c r="B662" s="228"/>
      <c r="C662" s="177"/>
      <c r="D662" s="126" t="s">
        <v>9</v>
      </c>
      <c r="E662" s="127"/>
      <c r="F662" s="127">
        <v>0</v>
      </c>
      <c r="G662" s="128">
        <v>0</v>
      </c>
    </row>
    <row r="663" spans="1:7" ht="16.5" thickBot="1">
      <c r="A663" s="173"/>
      <c r="B663" s="229"/>
      <c r="C663" s="225"/>
      <c r="D663" s="126" t="s">
        <v>8</v>
      </c>
      <c r="E663" s="127"/>
      <c r="F663" s="127">
        <v>0</v>
      </c>
      <c r="G663" s="128">
        <v>0</v>
      </c>
    </row>
    <row r="664" spans="1:7" ht="15">
      <c r="A664" s="174">
        <v>10</v>
      </c>
      <c r="B664" s="183" t="s">
        <v>301</v>
      </c>
      <c r="C664" s="133">
        <v>2012</v>
      </c>
      <c r="D664" s="123" t="s">
        <v>6</v>
      </c>
      <c r="E664" s="124">
        <f>SUM(E665:E668)</f>
        <v>0</v>
      </c>
      <c r="F664" s="124">
        <f>SUM(F665:F668)</f>
        <v>0</v>
      </c>
      <c r="G664" s="125" t="e">
        <f>F664/E664*100</f>
        <v>#DIV/0!</v>
      </c>
    </row>
    <row r="665" spans="1:7" ht="15">
      <c r="A665" s="172"/>
      <c r="B665" s="228"/>
      <c r="C665" s="133"/>
      <c r="D665" s="126" t="s">
        <v>10</v>
      </c>
      <c r="E665" s="127"/>
      <c r="F665" s="127"/>
      <c r="G665" s="128"/>
    </row>
    <row r="666" spans="1:7" ht="15">
      <c r="A666" s="172"/>
      <c r="B666" s="228"/>
      <c r="C666" s="133"/>
      <c r="D666" s="126" t="s">
        <v>7</v>
      </c>
      <c r="E666" s="127"/>
      <c r="F666" s="127"/>
      <c r="G666" s="128"/>
    </row>
    <row r="667" spans="1:7" ht="26.25" customHeight="1">
      <c r="A667" s="172"/>
      <c r="B667" s="228"/>
      <c r="C667" s="133"/>
      <c r="D667" s="126" t="s">
        <v>9</v>
      </c>
      <c r="E667" s="127"/>
      <c r="F667" s="127">
        <v>0</v>
      </c>
      <c r="G667" s="128">
        <v>0</v>
      </c>
    </row>
    <row r="668" spans="1:7" ht="51.75" customHeight="1" thickBot="1">
      <c r="A668" s="173"/>
      <c r="B668" s="229"/>
      <c r="C668" s="133"/>
      <c r="D668" s="126" t="s">
        <v>8</v>
      </c>
      <c r="E668" s="127"/>
      <c r="F668" s="127">
        <v>0</v>
      </c>
      <c r="G668" s="128">
        <v>0</v>
      </c>
    </row>
    <row r="669" spans="1:7" ht="15">
      <c r="A669" s="174">
        <v>11</v>
      </c>
      <c r="B669" s="183" t="s">
        <v>302</v>
      </c>
      <c r="C669" s="132"/>
      <c r="D669" s="123" t="s">
        <v>6</v>
      </c>
      <c r="E669" s="124">
        <f>SUM(E670:E673)</f>
        <v>0</v>
      </c>
      <c r="F669" s="124">
        <f>SUM(F670:F673)</f>
        <v>5</v>
      </c>
      <c r="G669" s="125" t="e">
        <f>F669/E669*100</f>
        <v>#DIV/0!</v>
      </c>
    </row>
    <row r="670" spans="1:7" ht="15">
      <c r="A670" s="172"/>
      <c r="B670" s="226"/>
      <c r="C670" s="133"/>
      <c r="D670" s="126" t="s">
        <v>10</v>
      </c>
      <c r="E670" s="127"/>
      <c r="F670" s="127"/>
      <c r="G670" s="128"/>
    </row>
    <row r="671" spans="1:7" ht="15">
      <c r="A671" s="172"/>
      <c r="B671" s="226"/>
      <c r="C671" s="133">
        <v>2012</v>
      </c>
      <c r="D671" s="126" t="s">
        <v>7</v>
      </c>
      <c r="E671" s="127"/>
      <c r="F671" s="127"/>
      <c r="G671" s="128"/>
    </row>
    <row r="672" spans="1:7" ht="15">
      <c r="A672" s="172"/>
      <c r="B672" s="226"/>
      <c r="C672" s="133"/>
      <c r="D672" s="126" t="s">
        <v>9</v>
      </c>
      <c r="E672" s="127"/>
      <c r="F672" s="127">
        <v>5</v>
      </c>
      <c r="G672" s="128">
        <v>0</v>
      </c>
    </row>
    <row r="673" spans="1:7" ht="16.5" thickBot="1">
      <c r="A673" s="173"/>
      <c r="B673" s="227"/>
      <c r="C673" s="136"/>
      <c r="D673" s="126" t="s">
        <v>8</v>
      </c>
      <c r="E673" s="127"/>
      <c r="F673" s="127">
        <v>0</v>
      </c>
      <c r="G673" s="128">
        <v>0</v>
      </c>
    </row>
    <row r="674" spans="1:7" ht="15">
      <c r="A674" s="179" t="s">
        <v>108</v>
      </c>
      <c r="B674" s="180"/>
      <c r="C674" s="180"/>
      <c r="D674" s="10" t="s">
        <v>6</v>
      </c>
      <c r="E674" s="144">
        <f>SUM(E675:E678)</f>
        <v>6332.73</v>
      </c>
      <c r="F674" s="144">
        <f>SUM(F675:F678)</f>
        <v>12175.300000000001</v>
      </c>
      <c r="G674" s="89">
        <f>F674/E674*100</f>
        <v>192.2598942320295</v>
      </c>
    </row>
    <row r="675" spans="1:7" ht="15">
      <c r="A675" s="181"/>
      <c r="B675" s="182"/>
      <c r="C675" s="182"/>
      <c r="D675" s="9" t="s">
        <v>10</v>
      </c>
      <c r="E675" s="90">
        <f>E680+E685+E690+E695+E700+E706+E711+E716+E721+E726+E732+E737+E742+E747+E752+E757+E762</f>
        <v>1520</v>
      </c>
      <c r="F675" s="90">
        <f>F680+F685+F690+F695+F700+F706+F711+F716+F721+F726+F732+F737+F742+F747+F752+F757+F762+F767+F772+F777+F782</f>
        <v>792.6</v>
      </c>
      <c r="G675" s="91">
        <f>F675/E675*100</f>
        <v>52.14473684210527</v>
      </c>
    </row>
    <row r="676" spans="1:7" ht="15">
      <c r="A676" s="181"/>
      <c r="B676" s="182"/>
      <c r="C676" s="182"/>
      <c r="D676" s="9" t="s">
        <v>7</v>
      </c>
      <c r="E676" s="90">
        <f>E681+E686+E691+E696+E701+E707+E712+E717+E722+E727+E733+E738+E743+E748+E753+E758+E763</f>
        <v>0</v>
      </c>
      <c r="F676" s="90">
        <f>F681+F686+F691+F696+F701+F707+F712+F717+F722+F727+F733+F738+F743+F748+F753+F758+F763</f>
        <v>0</v>
      </c>
      <c r="G676" s="91">
        <v>0</v>
      </c>
    </row>
    <row r="677" spans="1:7" ht="15">
      <c r="A677" s="181"/>
      <c r="B677" s="182"/>
      <c r="C677" s="182"/>
      <c r="D677" s="9" t="s">
        <v>9</v>
      </c>
      <c r="E677" s="144">
        <f aca="true" t="shared" si="46" ref="E677:F677">E682+E692+E697+E702+E687</f>
        <v>1314.5</v>
      </c>
      <c r="F677" s="144">
        <f t="shared" si="46"/>
        <v>0</v>
      </c>
      <c r="G677" s="91">
        <f aca="true" t="shared" si="47" ref="G677:G678">F677/E677*100</f>
        <v>0</v>
      </c>
    </row>
    <row r="678" spans="1:7" ht="15">
      <c r="A678" s="181"/>
      <c r="B678" s="182"/>
      <c r="C678" s="182"/>
      <c r="D678" s="9" t="s">
        <v>8</v>
      </c>
      <c r="E678" s="144">
        <f>E683+E693+E698+E703+E688+E709+E714+E719+E724+E730+E735+E740+E745+E750+E755+E760+E765</f>
        <v>3498.23</v>
      </c>
      <c r="F678" s="90">
        <f>F683+F693+F698+F703+F688+F709+F714+F719+F724+F730+F735+F740+F745+F750+F755+F760+F765+F770+F775+F780+F785</f>
        <v>11382.7</v>
      </c>
      <c r="G678" s="91">
        <f t="shared" si="47"/>
        <v>325.384551616103</v>
      </c>
    </row>
    <row r="679" spans="1:7" ht="15">
      <c r="A679" s="156">
        <v>1</v>
      </c>
      <c r="B679" s="157" t="s">
        <v>109</v>
      </c>
      <c r="C679" s="158">
        <v>2012</v>
      </c>
      <c r="D679" s="11" t="s">
        <v>6</v>
      </c>
      <c r="E679" s="86">
        <f>SUM(E680:E683)</f>
        <v>500</v>
      </c>
      <c r="F679" s="86"/>
      <c r="G679" s="87"/>
    </row>
    <row r="680" spans="1:7" ht="15">
      <c r="A680" s="156"/>
      <c r="B680" s="157"/>
      <c r="C680" s="158"/>
      <c r="D680" s="4" t="s">
        <v>10</v>
      </c>
      <c r="E680" s="84"/>
      <c r="F680" s="84"/>
      <c r="G680" s="85"/>
    </row>
    <row r="681" spans="1:7" ht="15">
      <c r="A681" s="156"/>
      <c r="B681" s="157"/>
      <c r="C681" s="158"/>
      <c r="D681" s="4" t="s">
        <v>7</v>
      </c>
      <c r="E681" s="84"/>
      <c r="F681" s="84"/>
      <c r="G681" s="85"/>
    </row>
    <row r="682" spans="1:7" ht="15">
      <c r="A682" s="156"/>
      <c r="B682" s="157"/>
      <c r="C682" s="158"/>
      <c r="D682" s="4" t="s">
        <v>9</v>
      </c>
      <c r="E682" s="84">
        <v>500</v>
      </c>
      <c r="F682" s="84">
        <v>0</v>
      </c>
      <c r="G682" s="85"/>
    </row>
    <row r="683" spans="1:7" ht="15">
      <c r="A683" s="156"/>
      <c r="B683" s="157"/>
      <c r="C683" s="158"/>
      <c r="D683" s="4" t="s">
        <v>8</v>
      </c>
      <c r="E683" s="84"/>
      <c r="F683" s="84"/>
      <c r="G683" s="85"/>
    </row>
    <row r="684" spans="1:7" ht="15">
      <c r="A684" s="159">
        <v>2</v>
      </c>
      <c r="B684" s="162" t="s">
        <v>305</v>
      </c>
      <c r="C684" s="165">
        <v>2012</v>
      </c>
      <c r="D684" s="11" t="s">
        <v>6</v>
      </c>
      <c r="E684" s="86">
        <f>SUM(E685:E688)</f>
        <v>800</v>
      </c>
      <c r="F684" s="86"/>
      <c r="G684" s="87"/>
    </row>
    <row r="685" spans="1:7" ht="15">
      <c r="A685" s="160"/>
      <c r="B685" s="163"/>
      <c r="C685" s="166"/>
      <c r="D685" s="4" t="s">
        <v>10</v>
      </c>
      <c r="E685" s="84"/>
      <c r="F685" s="84"/>
      <c r="G685" s="85"/>
    </row>
    <row r="686" spans="1:7" ht="15">
      <c r="A686" s="160"/>
      <c r="B686" s="163"/>
      <c r="C686" s="166"/>
      <c r="D686" s="4" t="s">
        <v>7</v>
      </c>
      <c r="E686" s="84"/>
      <c r="F686" s="84"/>
      <c r="G686" s="85"/>
    </row>
    <row r="687" spans="1:7" ht="15">
      <c r="A687" s="160"/>
      <c r="B687" s="163"/>
      <c r="C687" s="166"/>
      <c r="D687" s="4" t="s">
        <v>9</v>
      </c>
      <c r="E687" s="84">
        <v>800</v>
      </c>
      <c r="F687" s="84">
        <v>0</v>
      </c>
      <c r="G687" s="85"/>
    </row>
    <row r="688" spans="1:7" ht="15">
      <c r="A688" s="161"/>
      <c r="B688" s="164"/>
      <c r="C688" s="167"/>
      <c r="D688" s="4" t="s">
        <v>8</v>
      </c>
      <c r="E688" s="84"/>
      <c r="F688" s="84"/>
      <c r="G688" s="85"/>
    </row>
    <row r="689" spans="1:7" ht="15">
      <c r="A689" s="156">
        <v>3</v>
      </c>
      <c r="B689" s="157" t="s">
        <v>110</v>
      </c>
      <c r="C689" s="158">
        <v>2012</v>
      </c>
      <c r="D689" s="11" t="s">
        <v>6</v>
      </c>
      <c r="E689" s="86">
        <f>SUM(E690:E693)</f>
        <v>8</v>
      </c>
      <c r="F689" s="86"/>
      <c r="G689" s="87"/>
    </row>
    <row r="690" spans="1:7" ht="15">
      <c r="A690" s="156"/>
      <c r="B690" s="157"/>
      <c r="C690" s="158"/>
      <c r="D690" s="4" t="s">
        <v>10</v>
      </c>
      <c r="E690" s="84"/>
      <c r="F690" s="84"/>
      <c r="G690" s="85"/>
    </row>
    <row r="691" spans="1:7" ht="15">
      <c r="A691" s="156"/>
      <c r="B691" s="157"/>
      <c r="C691" s="158"/>
      <c r="D691" s="4" t="s">
        <v>7</v>
      </c>
      <c r="E691" s="84"/>
      <c r="F691" s="84"/>
      <c r="G691" s="85"/>
    </row>
    <row r="692" spans="1:7" ht="15">
      <c r="A692" s="156"/>
      <c r="B692" s="157"/>
      <c r="C692" s="158"/>
      <c r="D692" s="4" t="s">
        <v>9</v>
      </c>
      <c r="E692" s="84">
        <v>8</v>
      </c>
      <c r="F692" s="84"/>
      <c r="G692" s="85"/>
    </row>
    <row r="693" spans="1:7" ht="15">
      <c r="A693" s="156"/>
      <c r="B693" s="157"/>
      <c r="C693" s="158"/>
      <c r="D693" s="4" t="s">
        <v>8</v>
      </c>
      <c r="E693" s="84"/>
      <c r="F693" s="84"/>
      <c r="G693" s="85"/>
    </row>
    <row r="694" spans="1:7" ht="15">
      <c r="A694" s="156">
        <v>7</v>
      </c>
      <c r="B694" s="162" t="s">
        <v>306</v>
      </c>
      <c r="C694" s="158">
        <v>2012</v>
      </c>
      <c r="D694" s="11" t="s">
        <v>6</v>
      </c>
      <c r="E694" s="86">
        <f>SUM(E695:E698)</f>
        <v>4</v>
      </c>
      <c r="F694" s="86"/>
      <c r="G694" s="87"/>
    </row>
    <row r="695" spans="1:7" ht="15">
      <c r="A695" s="156"/>
      <c r="B695" s="163"/>
      <c r="C695" s="158"/>
      <c r="D695" s="4" t="s">
        <v>10</v>
      </c>
      <c r="E695" s="84"/>
      <c r="F695" s="84"/>
      <c r="G695" s="85"/>
    </row>
    <row r="696" spans="1:7" ht="15">
      <c r="A696" s="156"/>
      <c r="B696" s="163"/>
      <c r="C696" s="158"/>
      <c r="D696" s="4" t="s">
        <v>7</v>
      </c>
      <c r="E696" s="84"/>
      <c r="F696" s="84"/>
      <c r="G696" s="85"/>
    </row>
    <row r="697" spans="1:7" ht="15">
      <c r="A697" s="156"/>
      <c r="B697" s="163"/>
      <c r="C697" s="158"/>
      <c r="D697" s="4" t="s">
        <v>9</v>
      </c>
      <c r="E697" s="84">
        <v>4</v>
      </c>
      <c r="F697" s="84"/>
      <c r="G697" s="85"/>
    </row>
    <row r="698" spans="1:7" ht="15">
      <c r="A698" s="156"/>
      <c r="B698" s="164"/>
      <c r="C698" s="158"/>
      <c r="D698" s="4" t="s">
        <v>8</v>
      </c>
      <c r="E698" s="84"/>
      <c r="F698" s="84"/>
      <c r="G698" s="85"/>
    </row>
    <row r="699" spans="1:7" ht="15">
      <c r="A699" s="159">
        <v>8</v>
      </c>
      <c r="B699" s="162" t="s">
        <v>111</v>
      </c>
      <c r="C699" s="158">
        <v>2012</v>
      </c>
      <c r="D699" s="11" t="s">
        <v>6</v>
      </c>
      <c r="E699" s="143">
        <f>SUM(E700:E703)</f>
        <v>2.5</v>
      </c>
      <c r="F699" s="86"/>
      <c r="G699" s="87"/>
    </row>
    <row r="700" spans="1:7" ht="15">
      <c r="A700" s="160"/>
      <c r="B700" s="163"/>
      <c r="C700" s="158"/>
      <c r="D700" s="4" t="s">
        <v>10</v>
      </c>
      <c r="E700" s="84"/>
      <c r="F700" s="84"/>
      <c r="G700" s="85"/>
    </row>
    <row r="701" spans="1:7" ht="15">
      <c r="A701" s="160"/>
      <c r="B701" s="163"/>
      <c r="C701" s="158"/>
      <c r="D701" s="4" t="s">
        <v>7</v>
      </c>
      <c r="E701" s="84"/>
      <c r="F701" s="84"/>
      <c r="G701" s="85"/>
    </row>
    <row r="702" spans="1:7" ht="15">
      <c r="A702" s="160"/>
      <c r="B702" s="163"/>
      <c r="C702" s="158"/>
      <c r="D702" s="4" t="s">
        <v>9</v>
      </c>
      <c r="E702" s="84">
        <v>2.5</v>
      </c>
      <c r="F702" s="84">
        <v>0</v>
      </c>
      <c r="G702" s="85"/>
    </row>
    <row r="703" spans="1:7" ht="15">
      <c r="A703" s="161"/>
      <c r="B703" s="164"/>
      <c r="C703" s="158"/>
      <c r="D703" s="4" t="s">
        <v>8</v>
      </c>
      <c r="E703" s="84"/>
      <c r="F703" s="84"/>
      <c r="G703" s="85"/>
    </row>
    <row r="704" spans="1:7" ht="15">
      <c r="A704" s="222" t="s">
        <v>112</v>
      </c>
      <c r="B704" s="223"/>
      <c r="C704" s="223"/>
      <c r="D704" s="3"/>
      <c r="E704" s="84"/>
      <c r="F704" s="84"/>
      <c r="G704" s="85"/>
    </row>
    <row r="705" spans="1:7" ht="15">
      <c r="A705" s="156">
        <v>9</v>
      </c>
      <c r="B705" s="157" t="s">
        <v>113</v>
      </c>
      <c r="C705" s="158">
        <v>2012</v>
      </c>
      <c r="D705" s="11" t="s">
        <v>6</v>
      </c>
      <c r="E705" s="86">
        <f>SUM(E706:E709)</f>
        <v>170</v>
      </c>
      <c r="F705" s="86">
        <f>F706+F707+F708+F709</f>
        <v>352.1</v>
      </c>
      <c r="G705" s="152">
        <f>F705/E705*100</f>
        <v>207.11764705882354</v>
      </c>
    </row>
    <row r="706" spans="1:7" ht="15">
      <c r="A706" s="156"/>
      <c r="B706" s="157"/>
      <c r="C706" s="158"/>
      <c r="D706" s="4" t="s">
        <v>10</v>
      </c>
      <c r="E706" s="84">
        <v>170</v>
      </c>
      <c r="F706" s="84">
        <v>352.1</v>
      </c>
      <c r="G706" s="152">
        <f aca="true" t="shared" si="48" ref="G706:G715">F706/E706*100</f>
        <v>207.11764705882354</v>
      </c>
    </row>
    <row r="707" spans="1:7" ht="15">
      <c r="A707" s="156"/>
      <c r="B707" s="157"/>
      <c r="C707" s="158"/>
      <c r="D707" s="4" t="s">
        <v>7</v>
      </c>
      <c r="E707" s="84"/>
      <c r="F707" s="84"/>
      <c r="G707" s="153"/>
    </row>
    <row r="708" spans="1:7" ht="15">
      <c r="A708" s="156"/>
      <c r="B708" s="157"/>
      <c r="C708" s="158"/>
      <c r="D708" s="4" t="s">
        <v>9</v>
      </c>
      <c r="E708" s="84"/>
      <c r="F708" s="84"/>
      <c r="G708" s="153"/>
    </row>
    <row r="709" spans="1:7" ht="15">
      <c r="A709" s="156"/>
      <c r="B709" s="157"/>
      <c r="C709" s="158"/>
      <c r="D709" s="4" t="s">
        <v>8</v>
      </c>
      <c r="E709" s="84"/>
      <c r="F709" s="84"/>
      <c r="G709" s="153"/>
    </row>
    <row r="710" spans="1:7" ht="15">
      <c r="A710" s="156">
        <v>10</v>
      </c>
      <c r="B710" s="157" t="s">
        <v>114</v>
      </c>
      <c r="C710" s="158">
        <v>2012</v>
      </c>
      <c r="D710" s="11" t="s">
        <v>6</v>
      </c>
      <c r="E710" s="86">
        <f>SUM(E711:E714)</f>
        <v>100</v>
      </c>
      <c r="F710" s="86">
        <f>SUM(F711:F714)</f>
        <v>1007.5</v>
      </c>
      <c r="G710" s="152">
        <f t="shared" si="48"/>
        <v>1007.4999999999999</v>
      </c>
    </row>
    <row r="711" spans="1:7" ht="15">
      <c r="A711" s="156"/>
      <c r="B711" s="157"/>
      <c r="C711" s="158"/>
      <c r="D711" s="4" t="s">
        <v>10</v>
      </c>
      <c r="E711" s="84">
        <v>100</v>
      </c>
      <c r="F711" s="84">
        <v>67</v>
      </c>
      <c r="G711" s="153">
        <f t="shared" si="48"/>
        <v>67</v>
      </c>
    </row>
    <row r="712" spans="1:7" ht="15">
      <c r="A712" s="156"/>
      <c r="B712" s="157"/>
      <c r="C712" s="158"/>
      <c r="D712" s="4" t="s">
        <v>7</v>
      </c>
      <c r="E712" s="84"/>
      <c r="F712" s="84"/>
      <c r="G712" s="153"/>
    </row>
    <row r="713" spans="1:7" ht="15">
      <c r="A713" s="156"/>
      <c r="B713" s="157"/>
      <c r="C713" s="158"/>
      <c r="D713" s="4" t="s">
        <v>9</v>
      </c>
      <c r="E713" s="84"/>
      <c r="F713" s="84"/>
      <c r="G713" s="153"/>
    </row>
    <row r="714" spans="1:7" ht="15">
      <c r="A714" s="156"/>
      <c r="B714" s="157"/>
      <c r="C714" s="158"/>
      <c r="D714" s="4" t="s">
        <v>8</v>
      </c>
      <c r="E714" s="84"/>
      <c r="F714" s="84">
        <v>940.5</v>
      </c>
      <c r="G714" s="153"/>
    </row>
    <row r="715" spans="1:7" ht="15">
      <c r="A715" s="156">
        <v>11</v>
      </c>
      <c r="B715" s="157" t="s">
        <v>115</v>
      </c>
      <c r="C715" s="158">
        <v>2012</v>
      </c>
      <c r="D715" s="11" t="s">
        <v>6</v>
      </c>
      <c r="E715" s="86">
        <f>SUM(E716:E719)</f>
        <v>240</v>
      </c>
      <c r="F715" s="86">
        <f>SUM(F716:F719)</f>
        <v>863.1</v>
      </c>
      <c r="G715" s="152">
        <f t="shared" si="48"/>
        <v>359.625</v>
      </c>
    </row>
    <row r="716" spans="1:7" ht="15">
      <c r="A716" s="156"/>
      <c r="B716" s="157"/>
      <c r="C716" s="158"/>
      <c r="D716" s="4" t="s">
        <v>10</v>
      </c>
      <c r="E716" s="84">
        <v>240</v>
      </c>
      <c r="F716" s="84">
        <v>198.1</v>
      </c>
      <c r="G716" s="85">
        <f>F716/E716*100</f>
        <v>82.54166666666667</v>
      </c>
    </row>
    <row r="717" spans="1:7" ht="15">
      <c r="A717" s="156"/>
      <c r="B717" s="157"/>
      <c r="C717" s="158"/>
      <c r="D717" s="4" t="s">
        <v>7</v>
      </c>
      <c r="E717" s="84"/>
      <c r="F717" s="84"/>
      <c r="G717" s="85"/>
    </row>
    <row r="718" spans="1:7" ht="15">
      <c r="A718" s="156"/>
      <c r="B718" s="157"/>
      <c r="C718" s="158"/>
      <c r="D718" s="4" t="s">
        <v>9</v>
      </c>
      <c r="E718" s="84"/>
      <c r="F718" s="84"/>
      <c r="G718" s="85"/>
    </row>
    <row r="719" spans="1:7" ht="15">
      <c r="A719" s="156"/>
      <c r="B719" s="157"/>
      <c r="C719" s="158"/>
      <c r="D719" s="4" t="s">
        <v>8</v>
      </c>
      <c r="E719" s="84"/>
      <c r="F719" s="84">
        <v>665</v>
      </c>
      <c r="G719" s="85"/>
    </row>
    <row r="720" spans="1:7" ht="15">
      <c r="A720" s="156">
        <v>12</v>
      </c>
      <c r="B720" s="157" t="s">
        <v>116</v>
      </c>
      <c r="C720" s="158">
        <v>2012</v>
      </c>
      <c r="D720" s="11" t="s">
        <v>6</v>
      </c>
      <c r="E720" s="86">
        <f>SUM(E721:E724)</f>
        <v>900</v>
      </c>
      <c r="F720" s="86">
        <f>SUM(F721:F724)</f>
        <v>175.4</v>
      </c>
      <c r="G720" s="101">
        <f aca="true" t="shared" si="49" ref="G720">F720/E720*100</f>
        <v>19.488888888888887</v>
      </c>
    </row>
    <row r="721" spans="1:7" ht="15">
      <c r="A721" s="156"/>
      <c r="B721" s="157"/>
      <c r="C721" s="158"/>
      <c r="D721" s="4" t="s">
        <v>10</v>
      </c>
      <c r="E721" s="84">
        <v>900</v>
      </c>
      <c r="F721" s="84">
        <v>175.4</v>
      </c>
      <c r="G721" s="85">
        <f>F721/E721*100</f>
        <v>19.488888888888887</v>
      </c>
    </row>
    <row r="722" spans="1:7" ht="15">
      <c r="A722" s="156"/>
      <c r="B722" s="157"/>
      <c r="C722" s="158"/>
      <c r="D722" s="4" t="s">
        <v>7</v>
      </c>
      <c r="E722" s="84"/>
      <c r="F722" s="84"/>
      <c r="G722" s="85"/>
    </row>
    <row r="723" spans="1:7" ht="15">
      <c r="A723" s="156"/>
      <c r="B723" s="157"/>
      <c r="C723" s="158"/>
      <c r="D723" s="4" t="s">
        <v>9</v>
      </c>
      <c r="E723" s="84"/>
      <c r="F723" s="84"/>
      <c r="G723" s="85"/>
    </row>
    <row r="724" spans="1:7" ht="15">
      <c r="A724" s="156"/>
      <c r="B724" s="157"/>
      <c r="C724" s="158"/>
      <c r="D724" s="4" t="s">
        <v>8</v>
      </c>
      <c r="E724" s="84"/>
      <c r="F724" s="84"/>
      <c r="G724" s="85"/>
    </row>
    <row r="725" spans="1:7" ht="15">
      <c r="A725" s="156">
        <v>13</v>
      </c>
      <c r="B725" s="157" t="s">
        <v>117</v>
      </c>
      <c r="C725" s="158">
        <v>2012</v>
      </c>
      <c r="D725" s="11" t="s">
        <v>6</v>
      </c>
      <c r="E725" s="86">
        <f>SUM(E726:E729)</f>
        <v>110</v>
      </c>
      <c r="F725" s="86">
        <f>SUM(F726:F729)</f>
        <v>0</v>
      </c>
      <c r="G725" s="101">
        <f aca="true" t="shared" si="50" ref="G725:G765">F725/E725*100</f>
        <v>0</v>
      </c>
    </row>
    <row r="726" spans="1:7" ht="15">
      <c r="A726" s="156"/>
      <c r="B726" s="157"/>
      <c r="C726" s="158"/>
      <c r="D726" s="4" t="s">
        <v>10</v>
      </c>
      <c r="E726" s="84">
        <v>110</v>
      </c>
      <c r="F726" s="84">
        <v>0</v>
      </c>
      <c r="G726" s="85">
        <f t="shared" si="50"/>
        <v>0</v>
      </c>
    </row>
    <row r="727" spans="1:7" ht="15">
      <c r="A727" s="156"/>
      <c r="B727" s="157"/>
      <c r="C727" s="158"/>
      <c r="D727" s="4" t="s">
        <v>7</v>
      </c>
      <c r="E727" s="84"/>
      <c r="F727" s="84"/>
      <c r="G727" s="85"/>
    </row>
    <row r="728" spans="1:7" ht="15">
      <c r="A728" s="156"/>
      <c r="B728" s="157"/>
      <c r="C728" s="158"/>
      <c r="D728" s="4" t="s">
        <v>9</v>
      </c>
      <c r="E728" s="84"/>
      <c r="F728" s="84"/>
      <c r="G728" s="85"/>
    </row>
    <row r="729" spans="1:7" ht="15">
      <c r="A729" s="156"/>
      <c r="B729" s="157"/>
      <c r="C729" s="158"/>
      <c r="D729" s="4" t="s">
        <v>8</v>
      </c>
      <c r="E729" s="84"/>
      <c r="F729" s="84"/>
      <c r="G729" s="85"/>
    </row>
    <row r="730" spans="1:7" ht="15">
      <c r="A730" s="222" t="s">
        <v>118</v>
      </c>
      <c r="B730" s="223"/>
      <c r="C730" s="223"/>
      <c r="D730" s="3"/>
      <c r="E730" s="84"/>
      <c r="F730" s="84"/>
      <c r="G730" s="85"/>
    </row>
    <row r="731" spans="1:7" ht="15">
      <c r="A731" s="156">
        <v>14</v>
      </c>
      <c r="B731" s="157" t="s">
        <v>119</v>
      </c>
      <c r="C731" s="158">
        <v>2012</v>
      </c>
      <c r="D731" s="11" t="s">
        <v>6</v>
      </c>
      <c r="E731" s="86">
        <f>SUM(E732:E735)</f>
        <v>145</v>
      </c>
      <c r="F731" s="86">
        <f>SUM(F732:F735)</f>
        <v>66.8</v>
      </c>
      <c r="G731" s="101">
        <f t="shared" si="50"/>
        <v>46.06896551724138</v>
      </c>
    </row>
    <row r="732" spans="1:7" ht="15">
      <c r="A732" s="156"/>
      <c r="B732" s="157"/>
      <c r="C732" s="158"/>
      <c r="D732" s="4" t="s">
        <v>10</v>
      </c>
      <c r="E732" s="84"/>
      <c r="F732" s="84"/>
      <c r="G732" s="85"/>
    </row>
    <row r="733" spans="1:7" ht="15">
      <c r="A733" s="156"/>
      <c r="B733" s="157"/>
      <c r="C733" s="158"/>
      <c r="D733" s="4" t="s">
        <v>7</v>
      </c>
      <c r="E733" s="84"/>
      <c r="F733" s="84"/>
      <c r="G733" s="85"/>
    </row>
    <row r="734" spans="1:7" ht="15">
      <c r="A734" s="156"/>
      <c r="B734" s="157"/>
      <c r="C734" s="158"/>
      <c r="D734" s="4" t="s">
        <v>9</v>
      </c>
      <c r="E734" s="84"/>
      <c r="F734" s="84"/>
      <c r="G734" s="85"/>
    </row>
    <row r="735" spans="1:7" ht="15">
      <c r="A735" s="156"/>
      <c r="B735" s="157"/>
      <c r="C735" s="158"/>
      <c r="D735" s="4" t="s">
        <v>8</v>
      </c>
      <c r="E735" s="84">
        <v>145</v>
      </c>
      <c r="F735" s="84">
        <v>66.8</v>
      </c>
      <c r="G735" s="85">
        <f t="shared" si="50"/>
        <v>46.06896551724138</v>
      </c>
    </row>
    <row r="736" spans="1:7" ht="15">
      <c r="A736" s="156">
        <v>15</v>
      </c>
      <c r="B736" s="157" t="s">
        <v>120</v>
      </c>
      <c r="C736" s="158">
        <v>2012</v>
      </c>
      <c r="D736" s="11" t="s">
        <v>6</v>
      </c>
      <c r="E736" s="86">
        <f>SUM(E737:E740)</f>
        <v>1893.1</v>
      </c>
      <c r="F736" s="86">
        <f>SUM(F737:F740)</f>
        <v>5154</v>
      </c>
      <c r="G736" s="101">
        <f t="shared" si="50"/>
        <v>272.2518620252496</v>
      </c>
    </row>
    <row r="737" spans="1:7" ht="15">
      <c r="A737" s="156"/>
      <c r="B737" s="157"/>
      <c r="C737" s="158"/>
      <c r="D737" s="4" t="s">
        <v>10</v>
      </c>
      <c r="E737" s="84"/>
      <c r="F737" s="84"/>
      <c r="G737" s="85"/>
    </row>
    <row r="738" spans="1:7" ht="15">
      <c r="A738" s="156"/>
      <c r="B738" s="157"/>
      <c r="C738" s="158"/>
      <c r="D738" s="4" t="s">
        <v>7</v>
      </c>
      <c r="E738" s="84"/>
      <c r="F738" s="84"/>
      <c r="G738" s="85"/>
    </row>
    <row r="739" spans="1:7" ht="15">
      <c r="A739" s="156"/>
      <c r="B739" s="157"/>
      <c r="C739" s="158"/>
      <c r="D739" s="4" t="s">
        <v>9</v>
      </c>
      <c r="E739" s="84"/>
      <c r="F739" s="84"/>
      <c r="G739" s="85"/>
    </row>
    <row r="740" spans="1:7" ht="15">
      <c r="A740" s="156"/>
      <c r="B740" s="157"/>
      <c r="C740" s="158"/>
      <c r="D740" s="4" t="s">
        <v>8</v>
      </c>
      <c r="E740" s="84">
        <v>1893.1</v>
      </c>
      <c r="F740" s="84">
        <v>5154</v>
      </c>
      <c r="G740" s="85">
        <f t="shared" si="50"/>
        <v>272.2518620252496</v>
      </c>
    </row>
    <row r="741" spans="1:7" ht="15">
      <c r="A741" s="156">
        <v>16</v>
      </c>
      <c r="B741" s="157" t="s">
        <v>121</v>
      </c>
      <c r="C741" s="158">
        <v>2012</v>
      </c>
      <c r="D741" s="11" t="s">
        <v>6</v>
      </c>
      <c r="E741" s="86">
        <f>SUM(E742:E745)</f>
        <v>0.73</v>
      </c>
      <c r="F741" s="86">
        <f>SUM(F742:F745)</f>
        <v>283.3</v>
      </c>
      <c r="G741" s="101">
        <f t="shared" si="50"/>
        <v>38808.21917808219</v>
      </c>
    </row>
    <row r="742" spans="1:7" ht="15">
      <c r="A742" s="156"/>
      <c r="B742" s="157"/>
      <c r="C742" s="158"/>
      <c r="D742" s="4" t="s">
        <v>10</v>
      </c>
      <c r="E742" s="84"/>
      <c r="F742" s="84"/>
      <c r="G742" s="85"/>
    </row>
    <row r="743" spans="1:7" ht="15">
      <c r="A743" s="156"/>
      <c r="B743" s="157"/>
      <c r="C743" s="158"/>
      <c r="D743" s="4" t="s">
        <v>7</v>
      </c>
      <c r="E743" s="84"/>
      <c r="F743" s="84"/>
      <c r="G743" s="85"/>
    </row>
    <row r="744" spans="1:7" ht="15">
      <c r="A744" s="156"/>
      <c r="B744" s="157"/>
      <c r="C744" s="158"/>
      <c r="D744" s="4" t="s">
        <v>9</v>
      </c>
      <c r="E744" s="84"/>
      <c r="F744" s="84"/>
      <c r="G744" s="85"/>
    </row>
    <row r="745" spans="1:7" ht="15">
      <c r="A745" s="156"/>
      <c r="B745" s="157"/>
      <c r="C745" s="158"/>
      <c r="D745" s="4" t="s">
        <v>8</v>
      </c>
      <c r="E745" s="84">
        <v>0.73</v>
      </c>
      <c r="F745" s="84">
        <v>283.3</v>
      </c>
      <c r="G745" s="85">
        <f>F745/E745*100</f>
        <v>38808.21917808219</v>
      </c>
    </row>
    <row r="746" spans="1:7" ht="15">
      <c r="A746" s="156">
        <v>17</v>
      </c>
      <c r="B746" s="157" t="s">
        <v>122</v>
      </c>
      <c r="C746" s="158">
        <v>2012</v>
      </c>
      <c r="D746" s="11" t="s">
        <v>6</v>
      </c>
      <c r="E746" s="86">
        <f>SUM(E747:E750)</f>
        <v>1099</v>
      </c>
      <c r="F746" s="86">
        <f>SUM(F747:F750)</f>
        <v>3187.6</v>
      </c>
      <c r="G746" s="101">
        <f t="shared" si="50"/>
        <v>290.0454959053685</v>
      </c>
    </row>
    <row r="747" spans="1:7" ht="15">
      <c r="A747" s="156"/>
      <c r="B747" s="157"/>
      <c r="C747" s="158"/>
      <c r="D747" s="4" t="s">
        <v>10</v>
      </c>
      <c r="E747" s="84"/>
      <c r="F747" s="84"/>
      <c r="G747" s="85"/>
    </row>
    <row r="748" spans="1:7" ht="15">
      <c r="A748" s="156"/>
      <c r="B748" s="157"/>
      <c r="C748" s="158"/>
      <c r="D748" s="4" t="s">
        <v>7</v>
      </c>
      <c r="E748" s="84"/>
      <c r="F748" s="84"/>
      <c r="G748" s="85"/>
    </row>
    <row r="749" spans="1:7" ht="15">
      <c r="A749" s="156"/>
      <c r="B749" s="157"/>
      <c r="C749" s="158"/>
      <c r="D749" s="4" t="s">
        <v>9</v>
      </c>
      <c r="E749" s="84"/>
      <c r="F749" s="84"/>
      <c r="G749" s="85"/>
    </row>
    <row r="750" spans="1:7" ht="15">
      <c r="A750" s="156"/>
      <c r="B750" s="157"/>
      <c r="C750" s="158"/>
      <c r="D750" s="4" t="s">
        <v>8</v>
      </c>
      <c r="E750" s="84">
        <v>1099</v>
      </c>
      <c r="F750" s="84">
        <v>3187.6</v>
      </c>
      <c r="G750" s="85">
        <f t="shared" si="50"/>
        <v>290.0454959053685</v>
      </c>
    </row>
    <row r="751" spans="1:7" ht="15">
      <c r="A751" s="156">
        <v>18</v>
      </c>
      <c r="B751" s="157" t="s">
        <v>123</v>
      </c>
      <c r="C751" s="158">
        <v>2012</v>
      </c>
      <c r="D751" s="11" t="s">
        <v>6</v>
      </c>
      <c r="E751" s="86">
        <f>SUM(E752:E755)</f>
        <v>23</v>
      </c>
      <c r="F751" s="86">
        <f>SUM(F752:F755)</f>
        <v>35.9</v>
      </c>
      <c r="G751" s="101">
        <f t="shared" si="50"/>
        <v>156.08695652173913</v>
      </c>
    </row>
    <row r="752" spans="1:7" ht="15">
      <c r="A752" s="156"/>
      <c r="B752" s="157"/>
      <c r="C752" s="158"/>
      <c r="D752" s="4" t="s">
        <v>10</v>
      </c>
      <c r="E752" s="84"/>
      <c r="F752" s="84"/>
      <c r="G752" s="85"/>
    </row>
    <row r="753" spans="1:7" ht="15">
      <c r="A753" s="156"/>
      <c r="B753" s="157"/>
      <c r="C753" s="158"/>
      <c r="D753" s="4" t="s">
        <v>7</v>
      </c>
      <c r="E753" s="84"/>
      <c r="F753" s="84"/>
      <c r="G753" s="85"/>
    </row>
    <row r="754" spans="1:7" ht="15">
      <c r="A754" s="156"/>
      <c r="B754" s="157"/>
      <c r="C754" s="158"/>
      <c r="D754" s="4" t="s">
        <v>9</v>
      </c>
      <c r="E754" s="84"/>
      <c r="F754" s="84"/>
      <c r="G754" s="85"/>
    </row>
    <row r="755" spans="1:7" ht="15">
      <c r="A755" s="156"/>
      <c r="B755" s="157"/>
      <c r="C755" s="158"/>
      <c r="D755" s="4" t="s">
        <v>8</v>
      </c>
      <c r="E755" s="84">
        <v>23</v>
      </c>
      <c r="F755" s="84">
        <v>35.9</v>
      </c>
      <c r="G755" s="85">
        <f t="shared" si="50"/>
        <v>156.08695652173913</v>
      </c>
    </row>
    <row r="756" spans="1:7" ht="15">
      <c r="A756" s="156">
        <v>19</v>
      </c>
      <c r="B756" s="157" t="s">
        <v>124</v>
      </c>
      <c r="C756" s="158">
        <v>2012</v>
      </c>
      <c r="D756" s="11" t="s">
        <v>6</v>
      </c>
      <c r="E756" s="86">
        <f>SUM(E757:E760)</f>
        <v>43.1</v>
      </c>
      <c r="F756" s="86">
        <f>SUM(F757:F760)</f>
        <v>262.9</v>
      </c>
      <c r="G756" s="101">
        <f t="shared" si="50"/>
        <v>609.9767981438514</v>
      </c>
    </row>
    <row r="757" spans="1:7" ht="15">
      <c r="A757" s="156"/>
      <c r="B757" s="157"/>
      <c r="C757" s="158"/>
      <c r="D757" s="4" t="s">
        <v>10</v>
      </c>
      <c r="E757" s="84"/>
      <c r="F757" s="84"/>
      <c r="G757" s="85"/>
    </row>
    <row r="758" spans="1:7" ht="15">
      <c r="A758" s="156"/>
      <c r="B758" s="157"/>
      <c r="C758" s="158"/>
      <c r="D758" s="4" t="s">
        <v>7</v>
      </c>
      <c r="E758" s="84"/>
      <c r="F758" s="84"/>
      <c r="G758" s="85"/>
    </row>
    <row r="759" spans="1:7" ht="15">
      <c r="A759" s="156"/>
      <c r="B759" s="157"/>
      <c r="C759" s="158"/>
      <c r="D759" s="4" t="s">
        <v>9</v>
      </c>
      <c r="E759" s="84"/>
      <c r="F759" s="84"/>
      <c r="G759" s="85"/>
    </row>
    <row r="760" spans="1:7" ht="15">
      <c r="A760" s="156"/>
      <c r="B760" s="157"/>
      <c r="C760" s="158"/>
      <c r="D760" s="4" t="s">
        <v>8</v>
      </c>
      <c r="E760" s="84">
        <v>43.1</v>
      </c>
      <c r="F760" s="84">
        <v>262.9</v>
      </c>
      <c r="G760" s="85">
        <f t="shared" si="50"/>
        <v>609.9767981438514</v>
      </c>
    </row>
    <row r="761" spans="1:7" ht="15">
      <c r="A761" s="156">
        <v>20</v>
      </c>
      <c r="B761" s="157" t="s">
        <v>125</v>
      </c>
      <c r="C761" s="158">
        <v>2012</v>
      </c>
      <c r="D761" s="11" t="s">
        <v>6</v>
      </c>
      <c r="E761" s="86">
        <f>SUM(E762:E765)</f>
        <v>294.3</v>
      </c>
      <c r="F761" s="86">
        <f>SUM(F762:F765)</f>
        <v>178.7</v>
      </c>
      <c r="G761" s="101">
        <f t="shared" si="50"/>
        <v>60.72035338090384</v>
      </c>
    </row>
    <row r="762" spans="1:7" ht="15">
      <c r="A762" s="156"/>
      <c r="B762" s="157"/>
      <c r="C762" s="158"/>
      <c r="D762" s="4" t="s">
        <v>10</v>
      </c>
      <c r="E762" s="84"/>
      <c r="F762" s="84"/>
      <c r="G762" s="85"/>
    </row>
    <row r="763" spans="1:7" ht="15">
      <c r="A763" s="156"/>
      <c r="B763" s="157"/>
      <c r="C763" s="158"/>
      <c r="D763" s="4" t="s">
        <v>7</v>
      </c>
      <c r="E763" s="84"/>
      <c r="F763" s="84"/>
      <c r="G763" s="85"/>
    </row>
    <row r="764" spans="1:7" ht="15">
      <c r="A764" s="156"/>
      <c r="B764" s="157"/>
      <c r="C764" s="158"/>
      <c r="D764" s="4" t="s">
        <v>9</v>
      </c>
      <c r="E764" s="84"/>
      <c r="F764" s="84"/>
      <c r="G764" s="85"/>
    </row>
    <row r="765" spans="1:7" ht="15">
      <c r="A765" s="156"/>
      <c r="B765" s="157"/>
      <c r="C765" s="158"/>
      <c r="D765" s="4" t="s">
        <v>8</v>
      </c>
      <c r="E765" s="84">
        <v>294.3</v>
      </c>
      <c r="F765" s="84">
        <v>178.7</v>
      </c>
      <c r="G765" s="85">
        <f t="shared" si="50"/>
        <v>60.72035338090384</v>
      </c>
    </row>
    <row r="766" spans="1:7" ht="15">
      <c r="A766" s="156">
        <v>21</v>
      </c>
      <c r="B766" s="157" t="s">
        <v>314</v>
      </c>
      <c r="C766" s="158">
        <v>2012</v>
      </c>
      <c r="D766" s="11" t="s">
        <v>6</v>
      </c>
      <c r="E766" s="86">
        <f>SUM(E767:E770)</f>
        <v>0</v>
      </c>
      <c r="F766" s="86">
        <f>SUM(F767:F770)</f>
        <v>180</v>
      </c>
      <c r="G766" s="101"/>
    </row>
    <row r="767" spans="1:7" ht="15">
      <c r="A767" s="156"/>
      <c r="B767" s="157"/>
      <c r="C767" s="158"/>
      <c r="D767" s="4" t="s">
        <v>10</v>
      </c>
      <c r="E767" s="84"/>
      <c r="F767" s="84"/>
      <c r="G767" s="85"/>
    </row>
    <row r="768" spans="1:7" ht="15">
      <c r="A768" s="156"/>
      <c r="B768" s="157"/>
      <c r="C768" s="158"/>
      <c r="D768" s="4" t="s">
        <v>7</v>
      </c>
      <c r="E768" s="84"/>
      <c r="F768" s="84"/>
      <c r="G768" s="85"/>
    </row>
    <row r="769" spans="1:7" ht="15">
      <c r="A769" s="156"/>
      <c r="B769" s="157"/>
      <c r="C769" s="158"/>
      <c r="D769" s="4" t="s">
        <v>9</v>
      </c>
      <c r="E769" s="84"/>
      <c r="F769" s="84"/>
      <c r="G769" s="85"/>
    </row>
    <row r="770" spans="1:7" ht="15">
      <c r="A770" s="156"/>
      <c r="B770" s="157"/>
      <c r="C770" s="158"/>
      <c r="D770" s="4" t="s">
        <v>8</v>
      </c>
      <c r="E770" s="84"/>
      <c r="F770" s="84">
        <v>180</v>
      </c>
      <c r="G770" s="85"/>
    </row>
    <row r="771" spans="1:7" ht="15">
      <c r="A771" s="156">
        <v>22</v>
      </c>
      <c r="B771" s="157" t="s">
        <v>315</v>
      </c>
      <c r="C771" s="158">
        <v>2012</v>
      </c>
      <c r="D771" s="11" t="s">
        <v>6</v>
      </c>
      <c r="E771" s="86">
        <f>SUM(E772:E775)</f>
        <v>0</v>
      </c>
      <c r="F771" s="86">
        <f>SUM(F772:F775)</f>
        <v>120</v>
      </c>
      <c r="G771" s="101"/>
    </row>
    <row r="772" spans="1:7" ht="15">
      <c r="A772" s="156"/>
      <c r="B772" s="157"/>
      <c r="C772" s="158"/>
      <c r="D772" s="4" t="s">
        <v>10</v>
      </c>
      <c r="E772" s="84"/>
      <c r="F772" s="84"/>
      <c r="G772" s="85"/>
    </row>
    <row r="773" spans="1:7" ht="15">
      <c r="A773" s="156"/>
      <c r="B773" s="157"/>
      <c r="C773" s="158"/>
      <c r="D773" s="4" t="s">
        <v>7</v>
      </c>
      <c r="E773" s="84"/>
      <c r="F773" s="84"/>
      <c r="G773" s="85"/>
    </row>
    <row r="774" spans="1:7" ht="15">
      <c r="A774" s="156"/>
      <c r="B774" s="157"/>
      <c r="C774" s="158"/>
      <c r="D774" s="4" t="s">
        <v>9</v>
      </c>
      <c r="E774" s="84"/>
      <c r="F774" s="84"/>
      <c r="G774" s="85"/>
    </row>
    <row r="775" spans="1:7" ht="15">
      <c r="A775" s="156"/>
      <c r="B775" s="157"/>
      <c r="C775" s="158"/>
      <c r="D775" s="4" t="s">
        <v>8</v>
      </c>
      <c r="E775" s="84"/>
      <c r="F775" s="84">
        <v>120</v>
      </c>
      <c r="G775" s="85"/>
    </row>
    <row r="776" spans="1:7" ht="15">
      <c r="A776" s="156">
        <v>23</v>
      </c>
      <c r="B776" s="157" t="s">
        <v>316</v>
      </c>
      <c r="C776" s="158">
        <v>2012</v>
      </c>
      <c r="D776" s="11" t="s">
        <v>6</v>
      </c>
      <c r="E776" s="86">
        <f>SUM(E777:E780)</f>
        <v>0</v>
      </c>
      <c r="F776" s="86">
        <f>SUM(F777:F780)</f>
        <v>220.6</v>
      </c>
      <c r="G776" s="101"/>
    </row>
    <row r="777" spans="1:7" ht="15">
      <c r="A777" s="156"/>
      <c r="B777" s="157"/>
      <c r="C777" s="158"/>
      <c r="D777" s="4" t="s">
        <v>10</v>
      </c>
      <c r="E777" s="84"/>
      <c r="F777" s="84"/>
      <c r="G777" s="85"/>
    </row>
    <row r="778" spans="1:7" ht="15">
      <c r="A778" s="156"/>
      <c r="B778" s="157"/>
      <c r="C778" s="158"/>
      <c r="D778" s="4" t="s">
        <v>7</v>
      </c>
      <c r="E778" s="84"/>
      <c r="F778" s="84"/>
      <c r="G778" s="85"/>
    </row>
    <row r="779" spans="1:7" ht="15">
      <c r="A779" s="156"/>
      <c r="B779" s="157"/>
      <c r="C779" s="158"/>
      <c r="D779" s="4" t="s">
        <v>9</v>
      </c>
      <c r="E779" s="84"/>
      <c r="F779" s="84"/>
      <c r="G779" s="85"/>
    </row>
    <row r="780" spans="1:7" ht="15">
      <c r="A780" s="156"/>
      <c r="B780" s="157"/>
      <c r="C780" s="158"/>
      <c r="D780" s="4" t="s">
        <v>8</v>
      </c>
      <c r="E780" s="84"/>
      <c r="F780" s="84">
        <v>220.6</v>
      </c>
      <c r="G780" s="85"/>
    </row>
    <row r="781" spans="1:7" ht="15">
      <c r="A781" s="156">
        <v>24</v>
      </c>
      <c r="B781" s="157" t="s">
        <v>317</v>
      </c>
      <c r="C781" s="158">
        <v>2012</v>
      </c>
      <c r="D781" s="11" t="s">
        <v>6</v>
      </c>
      <c r="E781" s="86">
        <f>SUM(E782:E785)</f>
        <v>0</v>
      </c>
      <c r="F781" s="86">
        <f>SUM(F782:F785)</f>
        <v>87.4</v>
      </c>
      <c r="G781" s="101"/>
    </row>
    <row r="782" spans="1:7" ht="15">
      <c r="A782" s="156"/>
      <c r="B782" s="157"/>
      <c r="C782" s="158"/>
      <c r="D782" s="4" t="s">
        <v>10</v>
      </c>
      <c r="E782" s="84"/>
      <c r="F782" s="84"/>
      <c r="G782" s="85"/>
    </row>
    <row r="783" spans="1:7" ht="15">
      <c r="A783" s="156"/>
      <c r="B783" s="157"/>
      <c r="C783" s="158"/>
      <c r="D783" s="4" t="s">
        <v>7</v>
      </c>
      <c r="E783" s="84"/>
      <c r="F783" s="84"/>
      <c r="G783" s="85"/>
    </row>
    <row r="784" spans="1:7" ht="15">
      <c r="A784" s="156"/>
      <c r="B784" s="157"/>
      <c r="C784" s="158"/>
      <c r="D784" s="4" t="s">
        <v>9</v>
      </c>
      <c r="E784" s="84"/>
      <c r="F784" s="84"/>
      <c r="G784" s="85"/>
    </row>
    <row r="785" spans="1:7" ht="16.5" thickBot="1">
      <c r="A785" s="156"/>
      <c r="B785" s="157"/>
      <c r="C785" s="158"/>
      <c r="D785" s="4" t="s">
        <v>8</v>
      </c>
      <c r="E785" s="84"/>
      <c r="F785" s="84">
        <v>87.4</v>
      </c>
      <c r="G785" s="85"/>
    </row>
    <row r="786" spans="1:7" ht="15">
      <c r="A786" s="179" t="s">
        <v>319</v>
      </c>
      <c r="B786" s="180"/>
      <c r="C786" s="180"/>
      <c r="D786" s="10" t="s">
        <v>6</v>
      </c>
      <c r="E786" s="144">
        <f>SUM(E787:E790)</f>
        <v>0</v>
      </c>
      <c r="F786" s="144">
        <f>SUM(F787:F790)</f>
        <v>1575</v>
      </c>
      <c r="G786" s="89" t="e">
        <f>F786/E786*100</f>
        <v>#DIV/0!</v>
      </c>
    </row>
    <row r="787" spans="1:7" ht="15">
      <c r="A787" s="181"/>
      <c r="B787" s="182"/>
      <c r="C787" s="182"/>
      <c r="D787" s="9" t="s">
        <v>10</v>
      </c>
      <c r="E787" s="90">
        <f>E792+E797+E802+E807+E812+E818+E823+E828+E833+E838+E844+E849+E854+E859+E864+E869+E874</f>
        <v>0</v>
      </c>
      <c r="F787" s="90">
        <f>F792+F797+F802+F807+F812+F818+F823+F828+F833+F838+F844+F849+F854+F859+F864+F869+F874+F879+F884+F889+F894</f>
        <v>0</v>
      </c>
      <c r="G787" s="91" t="e">
        <f>F787/E787*100</f>
        <v>#DIV/0!</v>
      </c>
    </row>
    <row r="788" spans="1:7" ht="15">
      <c r="A788" s="181"/>
      <c r="B788" s="182"/>
      <c r="C788" s="182"/>
      <c r="D788" s="9" t="s">
        <v>7</v>
      </c>
      <c r="E788" s="90">
        <f>E793+E798+E803+E808+E813+E819+E824+E829+E834+E839+E845+E850+E855+E860+E865+E870+E875</f>
        <v>0</v>
      </c>
      <c r="F788" s="90">
        <f>F793+F798+F803+F808+F813+F819+F824+F829+F834+F839+F845+F850+F855+F860+F865+F870+F875</f>
        <v>1080</v>
      </c>
      <c r="G788" s="91">
        <v>0</v>
      </c>
    </row>
    <row r="789" spans="1:7" ht="15">
      <c r="A789" s="181"/>
      <c r="B789" s="182"/>
      <c r="C789" s="182"/>
      <c r="D789" s="9" t="s">
        <v>9</v>
      </c>
      <c r="E789" s="144">
        <f aca="true" t="shared" si="51" ref="E789:F789">E794+E804+E809+E814+E799</f>
        <v>0</v>
      </c>
      <c r="F789" s="144">
        <f t="shared" si="51"/>
        <v>495</v>
      </c>
      <c r="G789" s="91" t="e">
        <f aca="true" t="shared" si="52" ref="G789:G791">F789/E789*100</f>
        <v>#DIV/0!</v>
      </c>
    </row>
    <row r="790" spans="1:7" ht="15">
      <c r="A790" s="181"/>
      <c r="B790" s="182"/>
      <c r="C790" s="182"/>
      <c r="D790" s="9" t="s">
        <v>8</v>
      </c>
      <c r="E790" s="144">
        <f>E795+E805+E810+E815+E800+E821+E826+E831+E836+E842+E847+E852+E857+E862+E867+E872+E877</f>
        <v>0</v>
      </c>
      <c r="F790" s="90">
        <f>F795+F805+F810+F815+F800+F821+F826+F831+F836+F842+F847+F852+F857+F862+F867+F872+F877+F882+F887+F892+F897</f>
        <v>0</v>
      </c>
      <c r="G790" s="91" t="e">
        <f t="shared" si="52"/>
        <v>#DIV/0!</v>
      </c>
    </row>
    <row r="791" spans="1:7" ht="15">
      <c r="A791" s="156">
        <v>25</v>
      </c>
      <c r="B791" s="157" t="s">
        <v>320</v>
      </c>
      <c r="C791" s="158">
        <v>2012</v>
      </c>
      <c r="D791" s="11" t="s">
        <v>6</v>
      </c>
      <c r="E791" s="86">
        <f>SUM(E792:E795)</f>
        <v>0</v>
      </c>
      <c r="F791" s="86">
        <f>SUM(F792:F795)</f>
        <v>1575</v>
      </c>
      <c r="G791" s="155" t="e">
        <f t="shared" si="52"/>
        <v>#DIV/0!</v>
      </c>
    </row>
    <row r="792" spans="1:7" ht="15">
      <c r="A792" s="156"/>
      <c r="B792" s="157"/>
      <c r="C792" s="158"/>
      <c r="D792" s="4" t="s">
        <v>10</v>
      </c>
      <c r="E792" s="84"/>
      <c r="F792" s="84"/>
      <c r="G792" s="85"/>
    </row>
    <row r="793" spans="1:7" ht="15">
      <c r="A793" s="156"/>
      <c r="B793" s="157"/>
      <c r="C793" s="158"/>
      <c r="D793" s="4" t="s">
        <v>7</v>
      </c>
      <c r="E793" s="84"/>
      <c r="F793" s="84">
        <v>1080</v>
      </c>
      <c r="G793" s="85"/>
    </row>
    <row r="794" spans="1:7" ht="15">
      <c r="A794" s="156"/>
      <c r="B794" s="157"/>
      <c r="C794" s="158"/>
      <c r="D794" s="4" t="s">
        <v>9</v>
      </c>
      <c r="E794" s="84"/>
      <c r="F794" s="84">
        <v>495</v>
      </c>
      <c r="G794" s="85"/>
    </row>
    <row r="795" spans="1:7" ht="15">
      <c r="A795" s="156"/>
      <c r="B795" s="157"/>
      <c r="C795" s="158"/>
      <c r="D795" s="4" t="s">
        <v>8</v>
      </c>
      <c r="E795" s="84"/>
      <c r="F795" s="84"/>
      <c r="G795" s="85"/>
    </row>
  </sheetData>
  <mergeCells count="490">
    <mergeCell ref="A1:G1"/>
    <mergeCell ref="A786:C786"/>
    <mergeCell ref="A787:A790"/>
    <mergeCell ref="B787:B790"/>
    <mergeCell ref="C787:C790"/>
    <mergeCell ref="A791:A795"/>
    <mergeCell ref="B791:B795"/>
    <mergeCell ref="C791:C795"/>
    <mergeCell ref="C498:C502"/>
    <mergeCell ref="B498:B502"/>
    <mergeCell ref="A498:A502"/>
    <mergeCell ref="B504:B508"/>
    <mergeCell ref="A504:A508"/>
    <mergeCell ref="C504:C508"/>
    <mergeCell ref="B509:B513"/>
    <mergeCell ref="A509:A513"/>
    <mergeCell ref="C509:C513"/>
    <mergeCell ref="B515:B519"/>
    <mergeCell ref="C515:C519"/>
    <mergeCell ref="A548:C548"/>
    <mergeCell ref="A549:A553"/>
    <mergeCell ref="B549:B553"/>
    <mergeCell ref="C549:C553"/>
    <mergeCell ref="A537:C537"/>
    <mergeCell ref="C543:C547"/>
    <mergeCell ref="A543:A547"/>
    <mergeCell ref="C538:C542"/>
    <mergeCell ref="A538:A542"/>
    <mergeCell ref="A554:A558"/>
    <mergeCell ref="B554:B558"/>
    <mergeCell ref="C554:C558"/>
    <mergeCell ref="A559:A563"/>
    <mergeCell ref="B559:B563"/>
    <mergeCell ref="C559:C563"/>
    <mergeCell ref="B564:B568"/>
    <mergeCell ref="C564:C568"/>
    <mergeCell ref="A564:A568"/>
    <mergeCell ref="A487:C487"/>
    <mergeCell ref="C488:C491"/>
    <mergeCell ref="B488:B491"/>
    <mergeCell ref="A488:A491"/>
    <mergeCell ref="B538:B542"/>
    <mergeCell ref="B543:B547"/>
    <mergeCell ref="B493:B497"/>
    <mergeCell ref="A492:C492"/>
    <mergeCell ref="A503:C503"/>
    <mergeCell ref="A525:C525"/>
    <mergeCell ref="B526:B530"/>
    <mergeCell ref="A493:A497"/>
    <mergeCell ref="C493:C497"/>
    <mergeCell ref="C526:C530"/>
    <mergeCell ref="A526:A530"/>
    <mergeCell ref="A514:C514"/>
    <mergeCell ref="C520:C524"/>
    <mergeCell ref="A520:A524"/>
    <mergeCell ref="B520:B524"/>
    <mergeCell ref="A531:C531"/>
    <mergeCell ref="A532:A536"/>
    <mergeCell ref="B532:B536"/>
    <mergeCell ref="C532:C536"/>
    <mergeCell ref="A515:A519"/>
    <mergeCell ref="C472:C476"/>
    <mergeCell ref="A472:A476"/>
    <mergeCell ref="C467:C471"/>
    <mergeCell ref="A467:A471"/>
    <mergeCell ref="C462:C466"/>
    <mergeCell ref="A462:A466"/>
    <mergeCell ref="C457:C461"/>
    <mergeCell ref="A457:A461"/>
    <mergeCell ref="C482:C486"/>
    <mergeCell ref="B477:B481"/>
    <mergeCell ref="B482:B486"/>
    <mergeCell ref="A435:C435"/>
    <mergeCell ref="B447:B451"/>
    <mergeCell ref="B452:B456"/>
    <mergeCell ref="B457:B461"/>
    <mergeCell ref="A441:A445"/>
    <mergeCell ref="C436:C440"/>
    <mergeCell ref="A436:A440"/>
    <mergeCell ref="B436:B440"/>
    <mergeCell ref="B441:B445"/>
    <mergeCell ref="A446:C446"/>
    <mergeCell ref="A410:C410"/>
    <mergeCell ref="C411:C414"/>
    <mergeCell ref="B411:B414"/>
    <mergeCell ref="A411:A414"/>
    <mergeCell ref="A228:A232"/>
    <mergeCell ref="C223:C227"/>
    <mergeCell ref="A223:A227"/>
    <mergeCell ref="C233:C237"/>
    <mergeCell ref="C228:C232"/>
    <mergeCell ref="A259:A263"/>
    <mergeCell ref="B228:B232"/>
    <mergeCell ref="B259:B263"/>
    <mergeCell ref="B294:B298"/>
    <mergeCell ref="B299:B303"/>
    <mergeCell ref="C310:C314"/>
    <mergeCell ref="A310:A314"/>
    <mergeCell ref="C254:C258"/>
    <mergeCell ref="A254:A258"/>
    <mergeCell ref="B274:B278"/>
    <mergeCell ref="C259:C263"/>
    <mergeCell ref="C238:C242"/>
    <mergeCell ref="A243:A247"/>
    <mergeCell ref="A248:A252"/>
    <mergeCell ref="B243:B247"/>
    <mergeCell ref="A294:A298"/>
    <mergeCell ref="C203:C207"/>
    <mergeCell ref="A203:A207"/>
    <mergeCell ref="C218:C222"/>
    <mergeCell ref="A218:A222"/>
    <mergeCell ref="C213:C217"/>
    <mergeCell ref="A213:A217"/>
    <mergeCell ref="B203:B207"/>
    <mergeCell ref="B208:B212"/>
    <mergeCell ref="B248:B252"/>
    <mergeCell ref="C243:C247"/>
    <mergeCell ref="C248:C252"/>
    <mergeCell ref="B284:B285"/>
    <mergeCell ref="B254:B258"/>
    <mergeCell ref="C274:C278"/>
    <mergeCell ref="C198:C202"/>
    <mergeCell ref="A198:A202"/>
    <mergeCell ref="A238:A242"/>
    <mergeCell ref="A233:A237"/>
    <mergeCell ref="B213:B217"/>
    <mergeCell ref="B223:B227"/>
    <mergeCell ref="B233:B237"/>
    <mergeCell ref="B238:B242"/>
    <mergeCell ref="B269:B273"/>
    <mergeCell ref="C116:C120"/>
    <mergeCell ref="C121:C125"/>
    <mergeCell ref="C126:C130"/>
    <mergeCell ref="B126:B130"/>
    <mergeCell ref="A176:C176"/>
    <mergeCell ref="C177:C180"/>
    <mergeCell ref="B177:B180"/>
    <mergeCell ref="A177:A180"/>
    <mergeCell ref="B182:B186"/>
    <mergeCell ref="A131:A135"/>
    <mergeCell ref="B131:B135"/>
    <mergeCell ref="C131:C135"/>
    <mergeCell ref="B171:B175"/>
    <mergeCell ref="A126:A130"/>
    <mergeCell ref="B151:B155"/>
    <mergeCell ref="B156:B160"/>
    <mergeCell ref="B161:B165"/>
    <mergeCell ref="A156:A160"/>
    <mergeCell ref="A151:A155"/>
    <mergeCell ref="A146:A150"/>
    <mergeCell ref="A141:A145"/>
    <mergeCell ref="A136:A140"/>
    <mergeCell ref="B166:B170"/>
    <mergeCell ref="A171:A175"/>
    <mergeCell ref="B102:B105"/>
    <mergeCell ref="A102:A105"/>
    <mergeCell ref="B106:B110"/>
    <mergeCell ref="A106:A110"/>
    <mergeCell ref="C86:C89"/>
    <mergeCell ref="B86:B89"/>
    <mergeCell ref="A86:A89"/>
    <mergeCell ref="B91:B95"/>
    <mergeCell ref="B96:B100"/>
    <mergeCell ref="A90:C90"/>
    <mergeCell ref="C96:C100"/>
    <mergeCell ref="C91:C95"/>
    <mergeCell ref="A96:A100"/>
    <mergeCell ref="A91:A95"/>
    <mergeCell ref="C111:C115"/>
    <mergeCell ref="A40:A44"/>
    <mergeCell ref="A35:A39"/>
    <mergeCell ref="A30:A34"/>
    <mergeCell ref="A25:A29"/>
    <mergeCell ref="A20:A24"/>
    <mergeCell ref="A15:A19"/>
    <mergeCell ref="C4:C8"/>
    <mergeCell ref="B4:B8"/>
    <mergeCell ref="A4:A8"/>
    <mergeCell ref="A9:C9"/>
    <mergeCell ref="C10:C13"/>
    <mergeCell ref="B10:B13"/>
    <mergeCell ref="A10:A13"/>
    <mergeCell ref="A14:C14"/>
    <mergeCell ref="B15:B19"/>
    <mergeCell ref="B20:B24"/>
    <mergeCell ref="C20:C24"/>
    <mergeCell ref="C15:C19"/>
    <mergeCell ref="A85:C85"/>
    <mergeCell ref="A101:C101"/>
    <mergeCell ref="C102:C105"/>
    <mergeCell ref="B55:B59"/>
    <mergeCell ref="C55:C59"/>
    <mergeCell ref="C320:C324"/>
    <mergeCell ref="A320:A324"/>
    <mergeCell ref="A340:A344"/>
    <mergeCell ref="C325:C329"/>
    <mergeCell ref="B25:B29"/>
    <mergeCell ref="B30:B34"/>
    <mergeCell ref="B35:B39"/>
    <mergeCell ref="B40:B44"/>
    <mergeCell ref="B45:B49"/>
    <mergeCell ref="C45:C49"/>
    <mergeCell ref="C40:C44"/>
    <mergeCell ref="C35:C39"/>
    <mergeCell ref="C30:C34"/>
    <mergeCell ref="C25:C29"/>
    <mergeCell ref="B111:B115"/>
    <mergeCell ref="B116:B120"/>
    <mergeCell ref="B121:B125"/>
    <mergeCell ref="A121:A125"/>
    <mergeCell ref="A116:A120"/>
    <mergeCell ref="A111:A115"/>
    <mergeCell ref="B50:B54"/>
    <mergeCell ref="C50:C54"/>
    <mergeCell ref="A50:A54"/>
    <mergeCell ref="A45:A49"/>
    <mergeCell ref="A315:C315"/>
    <mergeCell ref="C106:C110"/>
    <mergeCell ref="A355:C355"/>
    <mergeCell ref="C356:C359"/>
    <mergeCell ref="B356:B359"/>
    <mergeCell ref="A356:A359"/>
    <mergeCell ref="B360:B364"/>
    <mergeCell ref="C316:C319"/>
    <mergeCell ref="B316:B319"/>
    <mergeCell ref="A316:A319"/>
    <mergeCell ref="B320:B324"/>
    <mergeCell ref="B325:B329"/>
    <mergeCell ref="B330:B334"/>
    <mergeCell ref="B335:B339"/>
    <mergeCell ref="B340:B344"/>
    <mergeCell ref="B350:B354"/>
    <mergeCell ref="C350:C354"/>
    <mergeCell ref="A350:A354"/>
    <mergeCell ref="C340:C344"/>
    <mergeCell ref="C335:C339"/>
    <mergeCell ref="A335:A339"/>
    <mergeCell ref="C330:C334"/>
    <mergeCell ref="A330:A334"/>
    <mergeCell ref="C136:C140"/>
    <mergeCell ref="C360:C364"/>
    <mergeCell ref="A360:A364"/>
    <mergeCell ref="C385:C389"/>
    <mergeCell ref="A385:A389"/>
    <mergeCell ref="B365:B369"/>
    <mergeCell ref="B370:B374"/>
    <mergeCell ref="B375:B379"/>
    <mergeCell ref="B385:B389"/>
    <mergeCell ref="B380:B384"/>
    <mergeCell ref="C365:C369"/>
    <mergeCell ref="A365:A369"/>
    <mergeCell ref="C370:C374"/>
    <mergeCell ref="A370:A374"/>
    <mergeCell ref="C375:C379"/>
    <mergeCell ref="A375:A379"/>
    <mergeCell ref="C380:C384"/>
    <mergeCell ref="A380:A384"/>
    <mergeCell ref="C390:C394"/>
    <mergeCell ref="A390:A394"/>
    <mergeCell ref="C395:C399"/>
    <mergeCell ref="A395:A399"/>
    <mergeCell ref="C400:C404"/>
    <mergeCell ref="A400:A404"/>
    <mergeCell ref="C405:C409"/>
    <mergeCell ref="A405:A409"/>
    <mergeCell ref="B405:B409"/>
    <mergeCell ref="B390:B394"/>
    <mergeCell ref="B395:B399"/>
    <mergeCell ref="B400:B404"/>
    <mergeCell ref="C425:C429"/>
    <mergeCell ref="B425:B429"/>
    <mergeCell ref="A425:A429"/>
    <mergeCell ref="C415:C419"/>
    <mergeCell ref="B415:B419"/>
    <mergeCell ref="A415:A419"/>
    <mergeCell ref="A569:C569"/>
    <mergeCell ref="B574:B578"/>
    <mergeCell ref="B579:B583"/>
    <mergeCell ref="A430:C430"/>
    <mergeCell ref="C431:C434"/>
    <mergeCell ref="B431:B434"/>
    <mergeCell ref="A431:A434"/>
    <mergeCell ref="B462:B466"/>
    <mergeCell ref="B467:B471"/>
    <mergeCell ref="C452:C456"/>
    <mergeCell ref="A452:A456"/>
    <mergeCell ref="C447:C451"/>
    <mergeCell ref="A447:A451"/>
    <mergeCell ref="C441:C445"/>
    <mergeCell ref="B472:B476"/>
    <mergeCell ref="A482:A486"/>
    <mergeCell ref="C477:C481"/>
    <mergeCell ref="A477:A481"/>
    <mergeCell ref="C599:C603"/>
    <mergeCell ref="C594:C598"/>
    <mergeCell ref="A594:A598"/>
    <mergeCell ref="C584:C588"/>
    <mergeCell ref="A584:A588"/>
    <mergeCell ref="C579:C583"/>
    <mergeCell ref="A579:A583"/>
    <mergeCell ref="C574:C578"/>
    <mergeCell ref="A574:A578"/>
    <mergeCell ref="A599:A603"/>
    <mergeCell ref="A589:A593"/>
    <mergeCell ref="B589:B593"/>
    <mergeCell ref="C589:C593"/>
    <mergeCell ref="C619:C623"/>
    <mergeCell ref="B639:B643"/>
    <mergeCell ref="B669:B673"/>
    <mergeCell ref="A669:A673"/>
    <mergeCell ref="B659:B663"/>
    <mergeCell ref="A659:A663"/>
    <mergeCell ref="C659:C663"/>
    <mergeCell ref="B649:B653"/>
    <mergeCell ref="B654:B658"/>
    <mergeCell ref="B664:B668"/>
    <mergeCell ref="C654:C658"/>
    <mergeCell ref="C649:C653"/>
    <mergeCell ref="B644:B648"/>
    <mergeCell ref="C689:C693"/>
    <mergeCell ref="C720:C724"/>
    <mergeCell ref="C715:C719"/>
    <mergeCell ref="A730:C730"/>
    <mergeCell ref="A736:A740"/>
    <mergeCell ref="A731:A735"/>
    <mergeCell ref="A725:A729"/>
    <mergeCell ref="A720:A724"/>
    <mergeCell ref="C710:C714"/>
    <mergeCell ref="B689:B693"/>
    <mergeCell ref="A689:A693"/>
    <mergeCell ref="B699:B703"/>
    <mergeCell ref="A705:A709"/>
    <mergeCell ref="A694:A698"/>
    <mergeCell ref="A704:C704"/>
    <mergeCell ref="A746:A750"/>
    <mergeCell ref="A751:A755"/>
    <mergeCell ref="A756:A760"/>
    <mergeCell ref="A761:A765"/>
    <mergeCell ref="A715:A719"/>
    <mergeCell ref="A710:A714"/>
    <mergeCell ref="B694:B698"/>
    <mergeCell ref="A699:A703"/>
    <mergeCell ref="C705:C709"/>
    <mergeCell ref="C699:C703"/>
    <mergeCell ref="C694:C698"/>
    <mergeCell ref="B710:B714"/>
    <mergeCell ref="B715:B719"/>
    <mergeCell ref="B720:B724"/>
    <mergeCell ref="B725:B729"/>
    <mergeCell ref="B731:B735"/>
    <mergeCell ref="B736:B740"/>
    <mergeCell ref="B741:B745"/>
    <mergeCell ref="A741:A745"/>
    <mergeCell ref="C741:C745"/>
    <mergeCell ref="C736:C740"/>
    <mergeCell ref="C731:C735"/>
    <mergeCell ref="C725:C729"/>
    <mergeCell ref="B705:B709"/>
    <mergeCell ref="A55:A59"/>
    <mergeCell ref="A60:A64"/>
    <mergeCell ref="B60:B64"/>
    <mergeCell ref="C60:C64"/>
    <mergeCell ref="C761:C765"/>
    <mergeCell ref="C756:C760"/>
    <mergeCell ref="C751:C755"/>
    <mergeCell ref="C746:C750"/>
    <mergeCell ref="B746:B750"/>
    <mergeCell ref="B751:B755"/>
    <mergeCell ref="B756:B760"/>
    <mergeCell ref="B761:B765"/>
    <mergeCell ref="A80:A84"/>
    <mergeCell ref="B80:B84"/>
    <mergeCell ref="C80:C84"/>
    <mergeCell ref="A65:A69"/>
    <mergeCell ref="B65:B69"/>
    <mergeCell ref="C65:C69"/>
    <mergeCell ref="A70:A74"/>
    <mergeCell ref="B70:B74"/>
    <mergeCell ref="C70:C74"/>
    <mergeCell ref="A75:A79"/>
    <mergeCell ref="B75:B79"/>
    <mergeCell ref="C75:C79"/>
    <mergeCell ref="C166:C170"/>
    <mergeCell ref="C171:C175"/>
    <mergeCell ref="A166:A170"/>
    <mergeCell ref="A161:A165"/>
    <mergeCell ref="A305:A309"/>
    <mergeCell ref="B305:B309"/>
    <mergeCell ref="C305:C309"/>
    <mergeCell ref="A208:A212"/>
    <mergeCell ref="C208:C212"/>
    <mergeCell ref="A264:A268"/>
    <mergeCell ref="B264:B268"/>
    <mergeCell ref="C264:C268"/>
    <mergeCell ref="B218:B222"/>
    <mergeCell ref="B187:B191"/>
    <mergeCell ref="B192:B196"/>
    <mergeCell ref="A181:C181"/>
    <mergeCell ref="B198:B202"/>
    <mergeCell ref="C192:C196"/>
    <mergeCell ref="A192:A196"/>
    <mergeCell ref="C187:C191"/>
    <mergeCell ref="A187:A191"/>
    <mergeCell ref="C182:C186"/>
    <mergeCell ref="A182:A186"/>
    <mergeCell ref="A197:C197"/>
    <mergeCell ref="B136:B140"/>
    <mergeCell ref="B141:B145"/>
    <mergeCell ref="B146:B150"/>
    <mergeCell ref="A253:C253"/>
    <mergeCell ref="A304:C304"/>
    <mergeCell ref="C289:C293"/>
    <mergeCell ref="A289:A293"/>
    <mergeCell ref="C284:C288"/>
    <mergeCell ref="A284:A288"/>
    <mergeCell ref="B279:B283"/>
    <mergeCell ref="B289:B293"/>
    <mergeCell ref="C279:C283"/>
    <mergeCell ref="A279:A283"/>
    <mergeCell ref="A274:A278"/>
    <mergeCell ref="C269:C273"/>
    <mergeCell ref="A269:A273"/>
    <mergeCell ref="C299:C303"/>
    <mergeCell ref="A299:A303"/>
    <mergeCell ref="C294:C298"/>
    <mergeCell ref="C141:C145"/>
    <mergeCell ref="C146:C150"/>
    <mergeCell ref="C151:C155"/>
    <mergeCell ref="C156:C160"/>
    <mergeCell ref="C161:C165"/>
    <mergeCell ref="A345:A349"/>
    <mergeCell ref="B345:B349"/>
    <mergeCell ref="C345:C349"/>
    <mergeCell ref="A325:A329"/>
    <mergeCell ref="B310:B314"/>
    <mergeCell ref="A614:C614"/>
    <mergeCell ref="A615:A618"/>
    <mergeCell ref="B615:B618"/>
    <mergeCell ref="C615:C618"/>
    <mergeCell ref="B584:B588"/>
    <mergeCell ref="B594:B598"/>
    <mergeCell ref="B599:B603"/>
    <mergeCell ref="B604:B608"/>
    <mergeCell ref="B609:B613"/>
    <mergeCell ref="A570:A573"/>
    <mergeCell ref="B570:B573"/>
    <mergeCell ref="C570:C573"/>
    <mergeCell ref="C609:C613"/>
    <mergeCell ref="A609:A613"/>
    <mergeCell ref="C604:C608"/>
    <mergeCell ref="A420:A424"/>
    <mergeCell ref="B420:B424"/>
    <mergeCell ref="C420:C424"/>
    <mergeCell ref="A604:A608"/>
    <mergeCell ref="A684:A688"/>
    <mergeCell ref="B684:B688"/>
    <mergeCell ref="C684:C688"/>
    <mergeCell ref="A619:A623"/>
    <mergeCell ref="A624:A628"/>
    <mergeCell ref="A629:A633"/>
    <mergeCell ref="A634:A638"/>
    <mergeCell ref="A639:A643"/>
    <mergeCell ref="A644:A648"/>
    <mergeCell ref="A649:A653"/>
    <mergeCell ref="A654:A658"/>
    <mergeCell ref="A664:A668"/>
    <mergeCell ref="C644:C648"/>
    <mergeCell ref="A674:C674"/>
    <mergeCell ref="A675:A678"/>
    <mergeCell ref="B675:B678"/>
    <mergeCell ref="C675:C678"/>
    <mergeCell ref="B679:B683"/>
    <mergeCell ref="C679:C683"/>
    <mergeCell ref="A679:A683"/>
    <mergeCell ref="B619:B623"/>
    <mergeCell ref="B629:B633"/>
    <mergeCell ref="B634:B638"/>
    <mergeCell ref="B624:B628"/>
    <mergeCell ref="A781:A785"/>
    <mergeCell ref="B781:B785"/>
    <mergeCell ref="C781:C785"/>
    <mergeCell ref="A766:A770"/>
    <mergeCell ref="B766:B770"/>
    <mergeCell ref="C766:C770"/>
    <mergeCell ref="A771:A775"/>
    <mergeCell ref="B771:B775"/>
    <mergeCell ref="C771:C775"/>
    <mergeCell ref="A776:A780"/>
    <mergeCell ref="B776:B780"/>
    <mergeCell ref="C776:C7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159"/>
  <sheetViews>
    <sheetView workbookViewId="0" topLeftCell="A115">
      <selection activeCell="E136" sqref="E136:E140"/>
    </sheetView>
  </sheetViews>
  <sheetFormatPr defaultColWidth="9.140625" defaultRowHeight="15"/>
  <cols>
    <col min="1" max="1" width="4.8515625" style="0" customWidth="1"/>
    <col min="2" max="2" width="39.00390625" style="0" customWidth="1"/>
    <col min="3" max="3" width="12.421875" style="0" customWidth="1"/>
    <col min="4" max="4" width="13.00390625" style="0" customWidth="1"/>
    <col min="5" max="5" width="14.00390625" style="0" customWidth="1"/>
    <col min="6" max="6" width="13.8515625" style="0" customWidth="1"/>
  </cols>
  <sheetData>
    <row r="1" spans="2:6" ht="18.75">
      <c r="B1" s="314" t="s">
        <v>126</v>
      </c>
      <c r="C1" s="314"/>
      <c r="D1" s="314"/>
      <c r="E1" s="314"/>
      <c r="F1" s="314"/>
    </row>
    <row r="2" spans="4:6" ht="18.75">
      <c r="D2" s="20"/>
      <c r="E2" s="20"/>
      <c r="F2" s="21"/>
    </row>
    <row r="3" spans="1:6" ht="15">
      <c r="A3" s="297"/>
      <c r="B3" s="299" t="s">
        <v>127</v>
      </c>
      <c r="C3" s="299" t="s">
        <v>128</v>
      </c>
      <c r="D3" s="299" t="s">
        <v>307</v>
      </c>
      <c r="E3" s="299" t="s">
        <v>251</v>
      </c>
      <c r="F3" s="312" t="s">
        <v>4</v>
      </c>
    </row>
    <row r="4" spans="1:6" ht="15">
      <c r="A4" s="298"/>
      <c r="B4" s="299"/>
      <c r="C4" s="299"/>
      <c r="D4" s="299"/>
      <c r="E4" s="299"/>
      <c r="F4" s="313"/>
    </row>
    <row r="5" spans="1:6" ht="15.75">
      <c r="A5" s="308" t="s">
        <v>36</v>
      </c>
      <c r="B5" s="309"/>
      <c r="C5" s="309"/>
      <c r="D5" s="309"/>
      <c r="E5" s="309"/>
      <c r="F5" s="310"/>
    </row>
    <row r="6" spans="1:6" ht="15.75">
      <c r="A6" s="52"/>
      <c r="B6" s="311" t="s">
        <v>129</v>
      </c>
      <c r="C6" s="311"/>
      <c r="D6" s="22"/>
      <c r="E6" s="23"/>
      <c r="F6" s="50"/>
    </row>
    <row r="7" spans="1:6" ht="31.5">
      <c r="A7" s="19">
        <v>1</v>
      </c>
      <c r="B7" s="39" t="s">
        <v>308</v>
      </c>
      <c r="C7" s="22" t="s">
        <v>130</v>
      </c>
      <c r="D7" s="146">
        <v>100</v>
      </c>
      <c r="E7" s="29">
        <v>100</v>
      </c>
      <c r="F7" s="24" t="s">
        <v>203</v>
      </c>
    </row>
    <row r="8" spans="1:6" ht="15.75">
      <c r="A8" s="19">
        <v>2</v>
      </c>
      <c r="B8" s="39" t="s">
        <v>309</v>
      </c>
      <c r="C8" s="22" t="s">
        <v>130</v>
      </c>
      <c r="D8" s="146">
        <v>104</v>
      </c>
      <c r="E8" s="29">
        <v>100</v>
      </c>
      <c r="F8" s="24" t="s">
        <v>205</v>
      </c>
    </row>
    <row r="9" spans="1:6" ht="15.75">
      <c r="A9" s="19">
        <v>3</v>
      </c>
      <c r="B9" s="39" t="s">
        <v>310</v>
      </c>
      <c r="C9" s="22" t="s">
        <v>130</v>
      </c>
      <c r="D9" s="146">
        <v>104</v>
      </c>
      <c r="E9" s="29">
        <v>100</v>
      </c>
      <c r="F9" s="24" t="s">
        <v>205</v>
      </c>
    </row>
    <row r="10" spans="1:6" ht="15.75">
      <c r="A10" s="19">
        <v>4</v>
      </c>
      <c r="B10" s="39" t="s">
        <v>131</v>
      </c>
      <c r="C10" s="22" t="s">
        <v>130</v>
      </c>
      <c r="D10" s="146">
        <v>100</v>
      </c>
      <c r="E10" s="29">
        <v>100</v>
      </c>
      <c r="F10" s="24" t="s">
        <v>203</v>
      </c>
    </row>
    <row r="11" spans="1:6" ht="15.75">
      <c r="A11" s="19"/>
      <c r="B11" s="151" t="s">
        <v>132</v>
      </c>
      <c r="C11" s="148"/>
      <c r="D11" s="146"/>
      <c r="E11" s="29"/>
      <c r="F11" s="24"/>
    </row>
    <row r="12" spans="1:6" ht="15.75">
      <c r="A12" s="19">
        <v>5</v>
      </c>
      <c r="B12" s="39" t="s">
        <v>309</v>
      </c>
      <c r="C12" s="22" t="s">
        <v>133</v>
      </c>
      <c r="D12" s="146">
        <v>18.2</v>
      </c>
      <c r="E12" s="29">
        <v>19.8</v>
      </c>
      <c r="F12" s="24">
        <f>E12/D12*100</f>
        <v>108.7912087912088</v>
      </c>
    </row>
    <row r="13" spans="1:6" ht="15.75">
      <c r="A13" s="19">
        <v>6</v>
      </c>
      <c r="B13" s="39" t="s">
        <v>131</v>
      </c>
      <c r="C13" s="22" t="s">
        <v>133</v>
      </c>
      <c r="D13" s="146">
        <v>2.4</v>
      </c>
      <c r="E13" s="29">
        <v>2.7</v>
      </c>
      <c r="F13" s="24">
        <f>E13/D13*100</f>
        <v>112.50000000000003</v>
      </c>
    </row>
    <row r="14" spans="1:6" ht="15.75">
      <c r="A14" s="19">
        <v>7</v>
      </c>
      <c r="B14" s="39" t="s">
        <v>134</v>
      </c>
      <c r="C14" s="22" t="s">
        <v>135</v>
      </c>
      <c r="D14" s="138">
        <v>3020</v>
      </c>
      <c r="E14" s="29">
        <v>3046</v>
      </c>
      <c r="F14" s="24">
        <f aca="true" t="shared" si="0" ref="F14:F17">E14/D14*100</f>
        <v>100.86092715231788</v>
      </c>
    </row>
    <row r="15" spans="1:6" ht="18" customHeight="1">
      <c r="A15" s="19">
        <v>8</v>
      </c>
      <c r="B15" s="39" t="s">
        <v>136</v>
      </c>
      <c r="C15" s="22" t="s">
        <v>137</v>
      </c>
      <c r="D15" s="138">
        <v>3025</v>
      </c>
      <c r="E15" s="29">
        <v>3075</v>
      </c>
      <c r="F15" s="24">
        <f t="shared" si="0"/>
        <v>101.65289256198346</v>
      </c>
    </row>
    <row r="16" spans="1:6" ht="15.75">
      <c r="A16" s="19">
        <v>9</v>
      </c>
      <c r="B16" s="39" t="s">
        <v>138</v>
      </c>
      <c r="C16" s="22" t="s">
        <v>137</v>
      </c>
      <c r="D16" s="146">
        <v>146</v>
      </c>
      <c r="E16" s="29">
        <v>185</v>
      </c>
      <c r="F16" s="24">
        <f>E16/D16*100</f>
        <v>126.71232876712328</v>
      </c>
    </row>
    <row r="17" spans="1:6" ht="31.5">
      <c r="A17" s="19">
        <v>10</v>
      </c>
      <c r="B17" s="39" t="s">
        <v>311</v>
      </c>
      <c r="C17" s="22" t="s">
        <v>133</v>
      </c>
      <c r="D17" s="138">
        <v>1750</v>
      </c>
      <c r="E17" s="29">
        <v>2456</v>
      </c>
      <c r="F17" s="24">
        <f t="shared" si="0"/>
        <v>140.34285714285716</v>
      </c>
    </row>
    <row r="18" spans="1:6" ht="31.5">
      <c r="A18" s="19">
        <v>11</v>
      </c>
      <c r="B18" s="39" t="s">
        <v>139</v>
      </c>
      <c r="C18" s="22" t="s">
        <v>137</v>
      </c>
      <c r="D18" s="146">
        <v>175</v>
      </c>
      <c r="E18" s="29">
        <v>171</v>
      </c>
      <c r="F18" s="24">
        <f>E18/D18*100</f>
        <v>97.71428571428571</v>
      </c>
    </row>
    <row r="19" spans="1:6" ht="15.75">
      <c r="A19" s="145">
        <v>12</v>
      </c>
      <c r="B19" s="39" t="s">
        <v>312</v>
      </c>
      <c r="C19" s="22"/>
      <c r="D19" s="146">
        <v>216</v>
      </c>
      <c r="E19" s="29">
        <v>228</v>
      </c>
      <c r="F19" s="24">
        <f>E19/D19*100</f>
        <v>105.55555555555556</v>
      </c>
    </row>
    <row r="20" spans="1:6" ht="30.75" customHeight="1">
      <c r="A20" s="19"/>
      <c r="B20" s="151" t="s">
        <v>313</v>
      </c>
      <c r="C20" s="150"/>
      <c r="D20" s="146"/>
      <c r="E20" s="23"/>
      <c r="F20" s="24"/>
    </row>
    <row r="21" spans="1:6" ht="30.75" customHeight="1">
      <c r="A21" s="145">
        <v>13</v>
      </c>
      <c r="B21" s="39" t="s">
        <v>308</v>
      </c>
      <c r="C21" s="147"/>
      <c r="D21" s="146" t="s">
        <v>159</v>
      </c>
      <c r="E21" s="146" t="s">
        <v>159</v>
      </c>
      <c r="F21" s="24"/>
    </row>
    <row r="22" spans="1:6" ht="31.5" customHeight="1">
      <c r="A22" s="19">
        <v>14</v>
      </c>
      <c r="B22" s="39" t="s">
        <v>309</v>
      </c>
      <c r="C22" s="22" t="s">
        <v>135</v>
      </c>
      <c r="D22" s="146">
        <v>24</v>
      </c>
      <c r="E22" s="29">
        <v>0</v>
      </c>
      <c r="F22" s="24" t="s">
        <v>159</v>
      </c>
    </row>
    <row r="23" spans="1:6" ht="15.75">
      <c r="A23" s="19">
        <v>15</v>
      </c>
      <c r="B23" s="39" t="s">
        <v>310</v>
      </c>
      <c r="C23" s="22" t="s">
        <v>135</v>
      </c>
      <c r="D23" s="146">
        <v>39</v>
      </c>
      <c r="E23" s="29">
        <v>0</v>
      </c>
      <c r="F23" s="24" t="s">
        <v>159</v>
      </c>
    </row>
    <row r="24" spans="2:6" ht="15.75">
      <c r="B24" s="26"/>
      <c r="C24" s="26"/>
      <c r="D24" s="27"/>
      <c r="E24" s="27"/>
      <c r="F24" s="27"/>
    </row>
    <row r="25" spans="1:6" ht="15">
      <c r="A25" s="297"/>
      <c r="B25" s="299" t="s">
        <v>127</v>
      </c>
      <c r="C25" s="299" t="s">
        <v>128</v>
      </c>
      <c r="D25" s="299" t="s">
        <v>250</v>
      </c>
      <c r="E25" s="299" t="s">
        <v>251</v>
      </c>
      <c r="F25" s="312" t="s">
        <v>4</v>
      </c>
    </row>
    <row r="26" spans="1:6" ht="15">
      <c r="A26" s="298"/>
      <c r="B26" s="299"/>
      <c r="C26" s="299"/>
      <c r="D26" s="299"/>
      <c r="E26" s="299"/>
      <c r="F26" s="313"/>
    </row>
    <row r="27" spans="1:6" ht="15.75">
      <c r="A27" s="291" t="s">
        <v>141</v>
      </c>
      <c r="B27" s="292"/>
      <c r="C27" s="292"/>
      <c r="D27" s="292"/>
      <c r="E27" s="292"/>
      <c r="F27" s="293"/>
    </row>
    <row r="28" spans="1:6" ht="31.5">
      <c r="A28" s="19">
        <v>1</v>
      </c>
      <c r="B28" s="25" t="s">
        <v>142</v>
      </c>
      <c r="C28" s="38" t="s">
        <v>135</v>
      </c>
      <c r="D28" s="114">
        <v>7</v>
      </c>
      <c r="E28" s="23">
        <v>7</v>
      </c>
      <c r="F28" s="24">
        <f aca="true" t="shared" si="1" ref="F28:F29">E28/D28*100</f>
        <v>100</v>
      </c>
    </row>
    <row r="29" spans="1:6" ht="31.5">
      <c r="A29" s="19">
        <v>2</v>
      </c>
      <c r="B29" s="25" t="s">
        <v>143</v>
      </c>
      <c r="C29" s="38" t="s">
        <v>144</v>
      </c>
      <c r="D29" s="114">
        <v>10</v>
      </c>
      <c r="E29" s="23">
        <v>0</v>
      </c>
      <c r="F29" s="24">
        <f t="shared" si="1"/>
        <v>0</v>
      </c>
    </row>
    <row r="30" spans="1:6" ht="15.75">
      <c r="A30" s="19">
        <v>3</v>
      </c>
      <c r="B30" s="25" t="s">
        <v>145</v>
      </c>
      <c r="C30" s="38" t="s">
        <v>135</v>
      </c>
      <c r="D30" s="113">
        <v>9</v>
      </c>
      <c r="E30" s="23">
        <v>8</v>
      </c>
      <c r="F30" s="24">
        <f>E30/D30*100</f>
        <v>88.88888888888889</v>
      </c>
    </row>
    <row r="31" spans="1:6" ht="15.75">
      <c r="A31" s="19">
        <v>4</v>
      </c>
      <c r="B31" s="25" t="s">
        <v>146</v>
      </c>
      <c r="C31" s="38" t="s">
        <v>135</v>
      </c>
      <c r="D31" s="114">
        <v>6</v>
      </c>
      <c r="E31" s="23">
        <v>7</v>
      </c>
      <c r="F31" s="24">
        <f>E31/D31*100</f>
        <v>116.66666666666667</v>
      </c>
    </row>
    <row r="32" spans="1:6" ht="15.75">
      <c r="A32" s="19">
        <v>5</v>
      </c>
      <c r="B32" s="25" t="s">
        <v>147</v>
      </c>
      <c r="C32" s="38" t="s">
        <v>140</v>
      </c>
      <c r="D32" s="114">
        <v>30</v>
      </c>
      <c r="E32" s="23">
        <v>0</v>
      </c>
      <c r="F32" s="24">
        <f>E32/D32*100</f>
        <v>0</v>
      </c>
    </row>
    <row r="33" spans="1:6" ht="15.75">
      <c r="A33" s="61"/>
      <c r="B33" s="62"/>
      <c r="C33" s="63"/>
      <c r="D33" s="63"/>
      <c r="E33" s="64"/>
      <c r="F33" s="65"/>
    </row>
    <row r="34" spans="1:6" ht="15">
      <c r="A34" s="297"/>
      <c r="B34" s="299" t="s">
        <v>127</v>
      </c>
      <c r="C34" s="299" t="s">
        <v>128</v>
      </c>
      <c r="D34" s="299" t="s">
        <v>250</v>
      </c>
      <c r="E34" s="299" t="s">
        <v>251</v>
      </c>
      <c r="F34" s="312" t="s">
        <v>4</v>
      </c>
    </row>
    <row r="35" spans="1:6" ht="15">
      <c r="A35" s="298"/>
      <c r="B35" s="299"/>
      <c r="C35" s="299"/>
      <c r="D35" s="299"/>
      <c r="E35" s="299"/>
      <c r="F35" s="313"/>
    </row>
    <row r="36" spans="1:6" ht="15.75">
      <c r="A36" s="291" t="s">
        <v>65</v>
      </c>
      <c r="B36" s="292"/>
      <c r="C36" s="292"/>
      <c r="D36" s="292"/>
      <c r="E36" s="292"/>
      <c r="F36" s="293"/>
    </row>
    <row r="37" spans="1:6" ht="78.75">
      <c r="A37" s="60"/>
      <c r="B37" s="39" t="s">
        <v>211</v>
      </c>
      <c r="C37" s="59" t="s">
        <v>170</v>
      </c>
      <c r="D37" s="114">
        <v>6</v>
      </c>
      <c r="E37" s="29">
        <v>5</v>
      </c>
      <c r="F37" s="30">
        <f>E37/D37*100</f>
        <v>83.33333333333334</v>
      </c>
    </row>
    <row r="38" spans="1:6" ht="66" customHeight="1">
      <c r="A38" s="60"/>
      <c r="B38" s="39" t="s">
        <v>212</v>
      </c>
      <c r="C38" s="59" t="s">
        <v>170</v>
      </c>
      <c r="D38" s="114">
        <v>80</v>
      </c>
      <c r="E38" s="29">
        <v>70</v>
      </c>
      <c r="F38" s="30">
        <f aca="true" t="shared" si="2" ref="F38">E38/D38*100</f>
        <v>87.5</v>
      </c>
    </row>
    <row r="39" spans="1:6" ht="63">
      <c r="A39" s="60"/>
      <c r="B39" s="39" t="s">
        <v>213</v>
      </c>
      <c r="C39" s="59" t="s">
        <v>130</v>
      </c>
      <c r="D39" s="114">
        <v>2</v>
      </c>
      <c r="E39" s="29">
        <v>50</v>
      </c>
      <c r="F39" s="30"/>
    </row>
    <row r="40" spans="1:6" ht="32.25" customHeight="1">
      <c r="A40" s="294" t="s">
        <v>214</v>
      </c>
      <c r="B40" s="295"/>
      <c r="C40" s="295"/>
      <c r="D40" s="295"/>
      <c r="E40" s="295"/>
      <c r="F40" s="296"/>
    </row>
    <row r="41" spans="1:6" ht="15.75">
      <c r="A41" s="60"/>
      <c r="B41" s="67" t="s">
        <v>215</v>
      </c>
      <c r="C41" s="59" t="s">
        <v>176</v>
      </c>
      <c r="D41" s="120">
        <v>9</v>
      </c>
      <c r="E41" s="29">
        <v>10</v>
      </c>
      <c r="F41" s="30">
        <f>E41/D41*100</f>
        <v>111.11111111111111</v>
      </c>
    </row>
    <row r="42" spans="1:6" ht="15.75">
      <c r="A42" s="60"/>
      <c r="B42" s="67" t="s">
        <v>216</v>
      </c>
      <c r="C42" s="59" t="s">
        <v>176</v>
      </c>
      <c r="D42" s="121">
        <v>7</v>
      </c>
      <c r="E42" s="29">
        <v>8</v>
      </c>
      <c r="F42" s="30">
        <f aca="true" t="shared" si="3" ref="F42:F46">E42/D42*100</f>
        <v>114.28571428571428</v>
      </c>
    </row>
    <row r="43" spans="1:6" ht="15.75">
      <c r="A43" s="60"/>
      <c r="B43" s="67" t="s">
        <v>217</v>
      </c>
      <c r="C43" s="59" t="s">
        <v>176</v>
      </c>
      <c r="D43" s="120">
        <v>5</v>
      </c>
      <c r="E43" s="29">
        <v>6</v>
      </c>
      <c r="F43" s="30">
        <f t="shared" si="3"/>
        <v>120</v>
      </c>
    </row>
    <row r="44" spans="1:6" ht="31.5">
      <c r="A44" s="60"/>
      <c r="B44" s="39" t="s">
        <v>218</v>
      </c>
      <c r="C44" s="59" t="s">
        <v>130</v>
      </c>
      <c r="D44" s="122">
        <v>65</v>
      </c>
      <c r="E44" s="29">
        <v>45</v>
      </c>
      <c r="F44" s="30">
        <f t="shared" si="3"/>
        <v>69.23076923076923</v>
      </c>
    </row>
    <row r="45" spans="1:6" ht="78.75">
      <c r="A45" s="60"/>
      <c r="B45" s="67" t="s">
        <v>219</v>
      </c>
      <c r="C45" s="59" t="s">
        <v>225</v>
      </c>
      <c r="D45" s="114">
        <v>1000</v>
      </c>
      <c r="E45" s="29">
        <v>800</v>
      </c>
      <c r="F45" s="30">
        <f t="shared" si="3"/>
        <v>80</v>
      </c>
    </row>
    <row r="46" spans="1:6" ht="217.5" customHeight="1">
      <c r="A46" s="60"/>
      <c r="B46" s="39" t="s">
        <v>220</v>
      </c>
      <c r="C46" s="59" t="s">
        <v>170</v>
      </c>
      <c r="D46" s="114">
        <v>45</v>
      </c>
      <c r="E46" s="29">
        <v>50</v>
      </c>
      <c r="F46" s="30">
        <f t="shared" si="3"/>
        <v>111.11111111111111</v>
      </c>
    </row>
    <row r="47" spans="1:6" ht="77.25" customHeight="1">
      <c r="A47" s="60"/>
      <c r="B47" s="39" t="s">
        <v>221</v>
      </c>
      <c r="C47" s="59" t="s">
        <v>130</v>
      </c>
      <c r="D47" s="114">
        <v>100</v>
      </c>
      <c r="E47" s="29">
        <v>100</v>
      </c>
      <c r="F47" s="30">
        <f aca="true" t="shared" si="4" ref="F47:F50">E47/D47*100</f>
        <v>100</v>
      </c>
    </row>
    <row r="48" spans="1:6" ht="157.5">
      <c r="A48" s="60"/>
      <c r="B48" s="39" t="s">
        <v>222</v>
      </c>
      <c r="C48" s="59" t="s">
        <v>170</v>
      </c>
      <c r="D48" s="114">
        <v>80</v>
      </c>
      <c r="E48" s="29">
        <v>100</v>
      </c>
      <c r="F48" s="30">
        <f t="shared" si="4"/>
        <v>125</v>
      </c>
    </row>
    <row r="49" spans="1:6" ht="47.25">
      <c r="A49" s="60"/>
      <c r="B49" s="66" t="s">
        <v>223</v>
      </c>
      <c r="C49" s="59" t="s">
        <v>130</v>
      </c>
      <c r="D49" s="114">
        <v>70</v>
      </c>
      <c r="E49" s="29">
        <v>100</v>
      </c>
      <c r="F49" s="30">
        <f t="shared" si="4"/>
        <v>142.85714285714286</v>
      </c>
    </row>
    <row r="50" spans="1:6" ht="63">
      <c r="A50" s="60"/>
      <c r="B50" s="66" t="s">
        <v>224</v>
      </c>
      <c r="C50" s="59" t="s">
        <v>176</v>
      </c>
      <c r="D50" s="114">
        <v>1200</v>
      </c>
      <c r="E50" s="29">
        <v>2000</v>
      </c>
      <c r="F50" s="30">
        <f t="shared" si="4"/>
        <v>166.66666666666669</v>
      </c>
    </row>
    <row r="51" spans="2:6" ht="15.75">
      <c r="B51" s="26"/>
      <c r="C51" s="26"/>
      <c r="D51" s="27"/>
      <c r="E51" s="27"/>
      <c r="F51" s="27"/>
    </row>
    <row r="52" spans="1:6" ht="15">
      <c r="A52" s="297"/>
      <c r="B52" s="299" t="s">
        <v>127</v>
      </c>
      <c r="C52" s="299" t="s">
        <v>128</v>
      </c>
      <c r="D52" s="299" t="s">
        <v>250</v>
      </c>
      <c r="E52" s="299" t="s">
        <v>251</v>
      </c>
      <c r="F52" s="299" t="s">
        <v>4</v>
      </c>
    </row>
    <row r="53" spans="1:6" ht="15">
      <c r="A53" s="298"/>
      <c r="B53" s="299"/>
      <c r="C53" s="299"/>
      <c r="D53" s="299"/>
      <c r="E53" s="299"/>
      <c r="F53" s="299"/>
    </row>
    <row r="54" spans="1:6" ht="15.75">
      <c r="A54" s="291" t="s">
        <v>148</v>
      </c>
      <c r="B54" s="292"/>
      <c r="C54" s="292"/>
      <c r="D54" s="292"/>
      <c r="E54" s="292"/>
      <c r="F54" s="293"/>
    </row>
    <row r="55" spans="1:6" ht="15.75" customHeight="1">
      <c r="A55" s="19">
        <v>1</v>
      </c>
      <c r="B55" s="39" t="s">
        <v>178</v>
      </c>
      <c r="C55" s="18" t="s">
        <v>194</v>
      </c>
      <c r="D55" s="104">
        <f aca="true" t="shared" si="5" ref="D55">SUM(D56:D57)</f>
        <v>20.1</v>
      </c>
      <c r="E55" s="46">
        <v>14.7</v>
      </c>
      <c r="F55" s="45">
        <f>E55/D55*100</f>
        <v>73.13432835820895</v>
      </c>
    </row>
    <row r="56" spans="1:6" ht="15.75">
      <c r="A56" s="19"/>
      <c r="B56" s="40" t="s">
        <v>239</v>
      </c>
      <c r="C56" s="43" t="s">
        <v>194</v>
      </c>
      <c r="D56" s="43">
        <v>14.1</v>
      </c>
      <c r="E56" s="44">
        <v>8.5</v>
      </c>
      <c r="F56" s="45">
        <f aca="true" t="shared" si="6" ref="F56:F100">E56/D56*100</f>
        <v>60.28368794326241</v>
      </c>
    </row>
    <row r="57" spans="1:6" ht="15.75">
      <c r="A57" s="19"/>
      <c r="B57" s="41" t="s">
        <v>180</v>
      </c>
      <c r="C57" s="17" t="s">
        <v>194</v>
      </c>
      <c r="D57" s="103">
        <v>6</v>
      </c>
      <c r="E57" s="28">
        <v>6.3</v>
      </c>
      <c r="F57" s="45">
        <f t="shared" si="6"/>
        <v>105</v>
      </c>
    </row>
    <row r="58" spans="1:6" ht="15.75">
      <c r="A58" s="19">
        <v>2</v>
      </c>
      <c r="B58" s="39" t="s">
        <v>181</v>
      </c>
      <c r="C58" s="18" t="s">
        <v>194</v>
      </c>
      <c r="D58" s="104">
        <f aca="true" t="shared" si="7" ref="D58">SUM(D59:D60)</f>
        <v>24.4</v>
      </c>
      <c r="E58" s="28">
        <v>16.7</v>
      </c>
      <c r="F58" s="45">
        <f t="shared" si="6"/>
        <v>68.44262295081968</v>
      </c>
    </row>
    <row r="59" spans="1:6" ht="15.75">
      <c r="A59" s="19"/>
      <c r="B59" s="40" t="s">
        <v>239</v>
      </c>
      <c r="C59" s="43" t="s">
        <v>194</v>
      </c>
      <c r="D59" s="43">
        <v>0.4</v>
      </c>
      <c r="E59" s="44">
        <v>0.3</v>
      </c>
      <c r="F59" s="45">
        <f t="shared" si="6"/>
        <v>74.99999999999999</v>
      </c>
    </row>
    <row r="60" spans="1:6" ht="15.75">
      <c r="A60" s="19"/>
      <c r="B60" s="40" t="s">
        <v>182</v>
      </c>
      <c r="C60" s="43" t="s">
        <v>194</v>
      </c>
      <c r="D60" s="43">
        <v>24</v>
      </c>
      <c r="E60" s="44">
        <v>16.4</v>
      </c>
      <c r="F60" s="45">
        <f t="shared" si="6"/>
        <v>68.33333333333333</v>
      </c>
    </row>
    <row r="61" spans="1:6" ht="15.75">
      <c r="A61" s="19">
        <v>3</v>
      </c>
      <c r="B61" s="39" t="s">
        <v>150</v>
      </c>
      <c r="C61" s="18" t="s">
        <v>194</v>
      </c>
      <c r="D61" s="104">
        <f aca="true" t="shared" si="8" ref="D61">SUM(D62:D62)</f>
        <v>4</v>
      </c>
      <c r="E61" s="28">
        <v>2.4</v>
      </c>
      <c r="F61" s="45">
        <f t="shared" si="6"/>
        <v>60</v>
      </c>
    </row>
    <row r="62" spans="1:6" ht="15.75">
      <c r="A62" s="69"/>
      <c r="B62" s="40" t="s">
        <v>182</v>
      </c>
      <c r="C62" s="43" t="s">
        <v>194</v>
      </c>
      <c r="D62" s="43">
        <v>4</v>
      </c>
      <c r="E62" s="44">
        <v>2.4</v>
      </c>
      <c r="F62" s="45">
        <f t="shared" si="6"/>
        <v>60</v>
      </c>
    </row>
    <row r="63" spans="1:6" ht="15.75">
      <c r="A63" s="19">
        <v>4</v>
      </c>
      <c r="B63" s="39" t="s">
        <v>151</v>
      </c>
      <c r="C63" s="18" t="s">
        <v>195</v>
      </c>
      <c r="D63" s="104">
        <f aca="true" t="shared" si="9" ref="D63">SUM(D64:D66)</f>
        <v>7.7</v>
      </c>
      <c r="E63" s="105">
        <v>6.8</v>
      </c>
      <c r="F63" s="45">
        <f t="shared" si="6"/>
        <v>88.31168831168831</v>
      </c>
    </row>
    <row r="64" spans="1:6" ht="15.75">
      <c r="A64" s="19"/>
      <c r="B64" s="40" t="s">
        <v>179</v>
      </c>
      <c r="C64" s="43" t="s">
        <v>195</v>
      </c>
      <c r="D64" s="43">
        <v>3.4</v>
      </c>
      <c r="E64" s="44">
        <v>3.6</v>
      </c>
      <c r="F64" s="45">
        <f t="shared" si="6"/>
        <v>105.88235294117648</v>
      </c>
    </row>
    <row r="65" spans="1:6" ht="15.75">
      <c r="A65" s="19"/>
      <c r="B65" s="40" t="s">
        <v>180</v>
      </c>
      <c r="C65" s="43" t="s">
        <v>195</v>
      </c>
      <c r="D65" s="43">
        <v>0.8</v>
      </c>
      <c r="E65" s="47">
        <v>0.6</v>
      </c>
      <c r="F65" s="45">
        <f t="shared" si="6"/>
        <v>74.99999999999999</v>
      </c>
    </row>
    <row r="66" spans="1:6" ht="15.75">
      <c r="A66" s="19"/>
      <c r="B66" s="40" t="s">
        <v>182</v>
      </c>
      <c r="C66" s="43" t="s">
        <v>195</v>
      </c>
      <c r="D66" s="43">
        <v>3.5</v>
      </c>
      <c r="E66" s="44">
        <v>2.6</v>
      </c>
      <c r="F66" s="45">
        <f t="shared" si="6"/>
        <v>74.28571428571429</v>
      </c>
    </row>
    <row r="67" spans="1:6" ht="15.75">
      <c r="A67" s="19">
        <v>5</v>
      </c>
      <c r="B67" s="39" t="s">
        <v>183</v>
      </c>
      <c r="C67" s="18" t="s">
        <v>195</v>
      </c>
      <c r="D67" s="104">
        <f aca="true" t="shared" si="10" ref="D67">SUM(D68:D70)</f>
        <v>3.2</v>
      </c>
      <c r="E67" s="28">
        <v>3.2</v>
      </c>
      <c r="F67" s="45">
        <f t="shared" si="6"/>
        <v>100</v>
      </c>
    </row>
    <row r="68" spans="1:6" ht="15.75">
      <c r="A68" s="19"/>
      <c r="B68" s="40" t="s">
        <v>179</v>
      </c>
      <c r="C68" s="43" t="s">
        <v>195</v>
      </c>
      <c r="D68" s="43">
        <v>1.3</v>
      </c>
      <c r="E68" s="44">
        <v>1.6</v>
      </c>
      <c r="F68" s="45">
        <f t="shared" si="6"/>
        <v>123.07692307692308</v>
      </c>
    </row>
    <row r="69" spans="1:6" ht="15.75">
      <c r="A69" s="19"/>
      <c r="B69" s="40" t="s">
        <v>180</v>
      </c>
      <c r="C69" s="43" t="s">
        <v>195</v>
      </c>
      <c r="D69" s="43">
        <v>0.2</v>
      </c>
      <c r="E69" s="44">
        <v>0.3</v>
      </c>
      <c r="F69" s="45">
        <f t="shared" si="6"/>
        <v>149.99999999999997</v>
      </c>
    </row>
    <row r="70" spans="1:6" ht="15.75">
      <c r="A70" s="19"/>
      <c r="B70" s="40" t="s">
        <v>182</v>
      </c>
      <c r="C70" s="43" t="s">
        <v>195</v>
      </c>
      <c r="D70" s="43">
        <v>1.7</v>
      </c>
      <c r="E70" s="44">
        <v>1.3</v>
      </c>
      <c r="F70" s="45">
        <f t="shared" si="6"/>
        <v>76.47058823529413</v>
      </c>
    </row>
    <row r="71" spans="1:6" ht="15.75">
      <c r="A71" s="19">
        <v>6</v>
      </c>
      <c r="B71" s="39" t="s">
        <v>184</v>
      </c>
      <c r="C71" s="18" t="s">
        <v>195</v>
      </c>
      <c r="D71" s="104">
        <f aca="true" t="shared" si="11" ref="D71">SUM(D72:D74)</f>
        <v>4.8999999999999995</v>
      </c>
      <c r="E71" s="28">
        <v>3.8</v>
      </c>
      <c r="F71" s="45">
        <f t="shared" si="6"/>
        <v>77.55102040816327</v>
      </c>
    </row>
    <row r="72" spans="1:6" ht="15.75">
      <c r="A72" s="19"/>
      <c r="B72" s="40" t="s">
        <v>179</v>
      </c>
      <c r="C72" s="43" t="s">
        <v>195</v>
      </c>
      <c r="D72" s="43">
        <v>2.8</v>
      </c>
      <c r="E72" s="44">
        <v>1.7</v>
      </c>
      <c r="F72" s="45">
        <f t="shared" si="6"/>
        <v>60.71428571428572</v>
      </c>
    </row>
    <row r="73" spans="1:6" ht="15.75" customHeight="1">
      <c r="A73" s="19"/>
      <c r="B73" s="40" t="s">
        <v>180</v>
      </c>
      <c r="C73" s="43" t="s">
        <v>195</v>
      </c>
      <c r="D73" s="43">
        <v>0.8</v>
      </c>
      <c r="E73" s="48">
        <v>1</v>
      </c>
      <c r="F73" s="45">
        <f t="shared" si="6"/>
        <v>125</v>
      </c>
    </row>
    <row r="74" spans="1:6" ht="15.75">
      <c r="A74" s="19"/>
      <c r="B74" s="40" t="s">
        <v>182</v>
      </c>
      <c r="C74" s="43" t="s">
        <v>195</v>
      </c>
      <c r="D74" s="43">
        <v>1.3</v>
      </c>
      <c r="E74" s="44">
        <v>1.1</v>
      </c>
      <c r="F74" s="45">
        <f t="shared" si="6"/>
        <v>84.61538461538461</v>
      </c>
    </row>
    <row r="75" spans="1:6" ht="15.75">
      <c r="A75" s="19">
        <v>7</v>
      </c>
      <c r="B75" s="39" t="s">
        <v>185</v>
      </c>
      <c r="C75" s="18" t="s">
        <v>195</v>
      </c>
      <c r="D75" s="104">
        <f aca="true" t="shared" si="12" ref="D75">SUM(D76:D77)</f>
        <v>1019</v>
      </c>
      <c r="E75" s="49">
        <v>1010</v>
      </c>
      <c r="F75" s="45">
        <f t="shared" si="6"/>
        <v>99.11678115799803</v>
      </c>
    </row>
    <row r="76" spans="1:6" ht="15.75">
      <c r="A76" s="19"/>
      <c r="B76" s="40" t="s">
        <v>179</v>
      </c>
      <c r="C76" s="43" t="s">
        <v>195</v>
      </c>
      <c r="D76" s="43">
        <v>1012</v>
      </c>
      <c r="E76" s="43">
        <v>1002</v>
      </c>
      <c r="F76" s="45">
        <f t="shared" si="6"/>
        <v>99.01185770750988</v>
      </c>
    </row>
    <row r="77" spans="1:6" ht="15.75">
      <c r="A77" s="19"/>
      <c r="B77" s="40" t="s">
        <v>182</v>
      </c>
      <c r="C77" s="43" t="s">
        <v>195</v>
      </c>
      <c r="D77" s="43">
        <v>7</v>
      </c>
      <c r="E77" s="43">
        <v>8</v>
      </c>
      <c r="F77" s="45">
        <f t="shared" si="6"/>
        <v>114.28571428571428</v>
      </c>
    </row>
    <row r="78" spans="1:6" ht="31.5">
      <c r="A78" s="19">
        <v>8</v>
      </c>
      <c r="B78" s="39" t="s">
        <v>186</v>
      </c>
      <c r="C78" s="18" t="s">
        <v>168</v>
      </c>
      <c r="D78" s="104">
        <v>1530</v>
      </c>
      <c r="E78" s="28">
        <v>1570</v>
      </c>
      <c r="F78" s="45">
        <f t="shared" si="6"/>
        <v>102.61437908496731</v>
      </c>
    </row>
    <row r="79" spans="1:6" ht="15.75">
      <c r="A79" s="19"/>
      <c r="B79" s="42" t="s">
        <v>149</v>
      </c>
      <c r="C79" s="44" t="s">
        <v>130</v>
      </c>
      <c r="D79" s="44">
        <v>102</v>
      </c>
      <c r="E79" s="43">
        <v>102</v>
      </c>
      <c r="F79" s="45">
        <f t="shared" si="6"/>
        <v>100</v>
      </c>
    </row>
    <row r="80" spans="1:6" ht="15.75">
      <c r="A80" s="19">
        <v>9</v>
      </c>
      <c r="B80" s="39" t="s">
        <v>187</v>
      </c>
      <c r="C80" s="18" t="s">
        <v>168</v>
      </c>
      <c r="D80" s="104">
        <v>920</v>
      </c>
      <c r="E80" s="49">
        <v>1027</v>
      </c>
      <c r="F80" s="45">
        <f t="shared" si="6"/>
        <v>111.6304347826087</v>
      </c>
    </row>
    <row r="81" spans="1:6" ht="15.75">
      <c r="A81" s="19"/>
      <c r="B81" s="42" t="s">
        <v>188</v>
      </c>
      <c r="C81" s="44" t="s">
        <v>130</v>
      </c>
      <c r="D81" s="44">
        <v>102</v>
      </c>
      <c r="E81" s="43">
        <v>102</v>
      </c>
      <c r="F81" s="45">
        <f t="shared" si="6"/>
        <v>100</v>
      </c>
    </row>
    <row r="82" spans="1:6" ht="15.75">
      <c r="A82" s="19"/>
      <c r="B82" s="39" t="s">
        <v>180</v>
      </c>
      <c r="C82" s="18" t="s">
        <v>168</v>
      </c>
      <c r="D82" s="104">
        <v>54</v>
      </c>
      <c r="E82" s="28">
        <v>88</v>
      </c>
      <c r="F82" s="45">
        <f t="shared" si="6"/>
        <v>162.96296296296296</v>
      </c>
    </row>
    <row r="83" spans="1:6" ht="15.75">
      <c r="A83" s="19"/>
      <c r="B83" s="42" t="s">
        <v>188</v>
      </c>
      <c r="C83" s="44" t="s">
        <v>130</v>
      </c>
      <c r="D83" s="44">
        <v>103</v>
      </c>
      <c r="E83" s="43">
        <v>99</v>
      </c>
      <c r="F83" s="45">
        <f t="shared" si="6"/>
        <v>96.11650485436894</v>
      </c>
    </row>
    <row r="84" spans="1:6" ht="15.75">
      <c r="A84" s="19">
        <v>10</v>
      </c>
      <c r="B84" s="39" t="s">
        <v>189</v>
      </c>
      <c r="C84" s="18" t="s">
        <v>168</v>
      </c>
      <c r="D84" s="104">
        <v>556</v>
      </c>
      <c r="E84" s="49">
        <v>454</v>
      </c>
      <c r="F84" s="45">
        <f t="shared" si="6"/>
        <v>81.65467625899281</v>
      </c>
    </row>
    <row r="85" spans="1:6" ht="15.75">
      <c r="A85" s="19"/>
      <c r="B85" s="42" t="s">
        <v>188</v>
      </c>
      <c r="C85" s="44" t="s">
        <v>130</v>
      </c>
      <c r="D85" s="44">
        <v>102</v>
      </c>
      <c r="E85" s="43">
        <v>99</v>
      </c>
      <c r="F85" s="45">
        <f t="shared" si="6"/>
        <v>97.05882352941177</v>
      </c>
    </row>
    <row r="86" spans="1:6" ht="15.75">
      <c r="A86" s="19">
        <v>11</v>
      </c>
      <c r="B86" s="39" t="s">
        <v>190</v>
      </c>
      <c r="C86" s="18" t="s">
        <v>196</v>
      </c>
      <c r="D86" s="104">
        <f aca="true" t="shared" si="13" ref="D86">SUM(D87:D89)</f>
        <v>4.8999999999999995</v>
      </c>
      <c r="E86" s="28">
        <v>3</v>
      </c>
      <c r="F86" s="45">
        <f t="shared" si="6"/>
        <v>61.224489795918366</v>
      </c>
    </row>
    <row r="87" spans="1:6" ht="15.75">
      <c r="A87" s="19"/>
      <c r="B87" s="40" t="s">
        <v>179</v>
      </c>
      <c r="C87" s="43" t="s">
        <v>196</v>
      </c>
      <c r="D87" s="43">
        <v>2.8</v>
      </c>
      <c r="E87" s="43">
        <v>2</v>
      </c>
      <c r="F87" s="45">
        <f t="shared" si="6"/>
        <v>71.42857142857143</v>
      </c>
    </row>
    <row r="88" spans="1:6" ht="15.75">
      <c r="A88" s="19"/>
      <c r="B88" s="40" t="s">
        <v>180</v>
      </c>
      <c r="C88" s="43" t="s">
        <v>196</v>
      </c>
      <c r="D88" s="43">
        <v>0.8</v>
      </c>
      <c r="E88" s="43">
        <v>0.3</v>
      </c>
      <c r="F88" s="45">
        <f t="shared" si="6"/>
        <v>37.49999999999999</v>
      </c>
    </row>
    <row r="89" spans="1:6" ht="15.75">
      <c r="A89" s="19"/>
      <c r="B89" s="40" t="s">
        <v>182</v>
      </c>
      <c r="C89" s="43" t="s">
        <v>196</v>
      </c>
      <c r="D89" s="43">
        <v>1.3</v>
      </c>
      <c r="E89" s="43">
        <v>0.7</v>
      </c>
      <c r="F89" s="45">
        <f t="shared" si="6"/>
        <v>53.84615384615385</v>
      </c>
    </row>
    <row r="90" spans="1:6" ht="15.75">
      <c r="A90" s="19">
        <v>12</v>
      </c>
      <c r="B90" s="39" t="s">
        <v>191</v>
      </c>
      <c r="C90" s="18" t="s">
        <v>196</v>
      </c>
      <c r="D90" s="104">
        <f aca="true" t="shared" si="14" ref="D90">SUM(D91:D93)</f>
        <v>11.6</v>
      </c>
      <c r="E90" s="28">
        <v>12.2</v>
      </c>
      <c r="F90" s="45">
        <f t="shared" si="6"/>
        <v>105.17241379310344</v>
      </c>
    </row>
    <row r="91" spans="1:6" ht="15.75">
      <c r="A91" s="19"/>
      <c r="B91" s="40" t="s">
        <v>179</v>
      </c>
      <c r="C91" s="43" t="s">
        <v>196</v>
      </c>
      <c r="D91" s="43">
        <v>6</v>
      </c>
      <c r="E91" s="43">
        <v>6.4</v>
      </c>
      <c r="F91" s="45">
        <f t="shared" si="6"/>
        <v>106.66666666666667</v>
      </c>
    </row>
    <row r="92" spans="1:6" ht="15.75">
      <c r="A92" s="19"/>
      <c r="B92" s="40" t="s">
        <v>180</v>
      </c>
      <c r="C92" s="43" t="s">
        <v>196</v>
      </c>
      <c r="D92" s="43">
        <v>0.8</v>
      </c>
      <c r="E92" s="43">
        <v>0.8</v>
      </c>
      <c r="F92" s="45">
        <f t="shared" si="6"/>
        <v>100</v>
      </c>
    </row>
    <row r="93" spans="1:6" ht="15.75">
      <c r="A93" s="19"/>
      <c r="B93" s="40" t="s">
        <v>182</v>
      </c>
      <c r="C93" s="43" t="s">
        <v>196</v>
      </c>
      <c r="D93" s="43">
        <v>4.8</v>
      </c>
      <c r="E93" s="43">
        <v>5</v>
      </c>
      <c r="F93" s="45">
        <f t="shared" si="6"/>
        <v>104.16666666666667</v>
      </c>
    </row>
    <row r="94" spans="1:6" ht="15.75">
      <c r="A94" s="19">
        <v>13</v>
      </c>
      <c r="B94" s="39" t="s">
        <v>192</v>
      </c>
      <c r="C94" s="18" t="s">
        <v>197</v>
      </c>
      <c r="D94" s="104">
        <f aca="true" t="shared" si="15" ref="D94">SUM(D95:D96)</f>
        <v>224</v>
      </c>
      <c r="E94" s="28">
        <v>233</v>
      </c>
      <c r="F94" s="45">
        <f t="shared" si="6"/>
        <v>104.01785714285714</v>
      </c>
    </row>
    <row r="95" spans="1:6" ht="15.75">
      <c r="A95" s="19"/>
      <c r="B95" s="40" t="s">
        <v>179</v>
      </c>
      <c r="C95" s="43" t="s">
        <v>197</v>
      </c>
      <c r="D95" s="43">
        <v>222</v>
      </c>
      <c r="E95" s="43">
        <v>232</v>
      </c>
      <c r="F95" s="45">
        <f t="shared" si="6"/>
        <v>104.5045045045045</v>
      </c>
    </row>
    <row r="96" spans="1:6" ht="15.75">
      <c r="A96" s="19"/>
      <c r="B96" s="40" t="s">
        <v>182</v>
      </c>
      <c r="C96" s="43" t="s">
        <v>197</v>
      </c>
      <c r="D96" s="43">
        <v>2</v>
      </c>
      <c r="E96" s="43">
        <v>1</v>
      </c>
      <c r="F96" s="45">
        <f t="shared" si="6"/>
        <v>50</v>
      </c>
    </row>
    <row r="97" spans="1:6" ht="15.75">
      <c r="A97" s="19">
        <v>14</v>
      </c>
      <c r="B97" s="39" t="s">
        <v>193</v>
      </c>
      <c r="C97" s="18" t="s">
        <v>172</v>
      </c>
      <c r="D97" s="104">
        <f aca="true" t="shared" si="16" ref="D97">SUM(D98:D100)</f>
        <v>7</v>
      </c>
      <c r="E97" s="49">
        <v>11</v>
      </c>
      <c r="F97" s="45">
        <f t="shared" si="6"/>
        <v>157.14285714285714</v>
      </c>
    </row>
    <row r="98" spans="1:6" ht="15.75">
      <c r="A98" s="19"/>
      <c r="B98" s="40" t="s">
        <v>179</v>
      </c>
      <c r="C98" s="43" t="s">
        <v>172</v>
      </c>
      <c r="D98" s="43">
        <v>3</v>
      </c>
      <c r="E98" s="44">
        <v>8</v>
      </c>
      <c r="F98" s="45">
        <f t="shared" si="6"/>
        <v>266.66666666666663</v>
      </c>
    </row>
    <row r="99" spans="1:6" ht="15.75">
      <c r="A99" s="19"/>
      <c r="B99" s="40" t="s">
        <v>180</v>
      </c>
      <c r="C99" s="43" t="s">
        <v>172</v>
      </c>
      <c r="D99" s="43">
        <v>2</v>
      </c>
      <c r="E99" s="43">
        <v>3</v>
      </c>
      <c r="F99" s="45">
        <f t="shared" si="6"/>
        <v>150</v>
      </c>
    </row>
    <row r="100" spans="1:6" ht="15.75">
      <c r="A100" s="52"/>
      <c r="B100" s="40" t="s">
        <v>182</v>
      </c>
      <c r="C100" s="43" t="s">
        <v>172</v>
      </c>
      <c r="D100" s="43">
        <v>2</v>
      </c>
      <c r="E100" s="43">
        <v>0</v>
      </c>
      <c r="F100" s="45">
        <f t="shared" si="6"/>
        <v>0</v>
      </c>
    </row>
    <row r="101" spans="2:6" ht="15.75">
      <c r="B101" s="26"/>
      <c r="C101" s="26"/>
      <c r="D101" s="27"/>
      <c r="E101" s="27"/>
      <c r="F101" s="27"/>
    </row>
    <row r="102" spans="1:6" ht="15" customHeight="1">
      <c r="A102" s="315"/>
      <c r="B102" s="299" t="s">
        <v>127</v>
      </c>
      <c r="C102" s="299" t="s">
        <v>128</v>
      </c>
      <c r="D102" s="299" t="s">
        <v>250</v>
      </c>
      <c r="E102" s="299" t="s">
        <v>251</v>
      </c>
      <c r="F102" s="299" t="s">
        <v>4</v>
      </c>
    </row>
    <row r="103" spans="1:6" ht="15" customHeight="1">
      <c r="A103" s="315"/>
      <c r="B103" s="299"/>
      <c r="C103" s="299"/>
      <c r="D103" s="299"/>
      <c r="E103" s="299"/>
      <c r="F103" s="299"/>
    </row>
    <row r="104" spans="1:6" ht="15.75">
      <c r="A104" s="304" t="s">
        <v>23</v>
      </c>
      <c r="B104" s="304"/>
      <c r="C104" s="304"/>
      <c r="D104" s="304"/>
      <c r="E104" s="304"/>
      <c r="F104" s="304"/>
    </row>
    <row r="105" spans="1:6" ht="15.75" customHeight="1">
      <c r="A105" s="19">
        <v>1</v>
      </c>
      <c r="B105" s="56" t="s">
        <v>173</v>
      </c>
      <c r="C105" s="38" t="s">
        <v>206</v>
      </c>
      <c r="D105" s="104">
        <v>519.44</v>
      </c>
      <c r="E105" s="29">
        <v>7.07</v>
      </c>
      <c r="F105" s="30">
        <f aca="true" t="shared" si="17" ref="F105:F112">E105/D105*100</f>
        <v>1.3610811643308178</v>
      </c>
    </row>
    <row r="106" spans="1:6" ht="32.25" customHeight="1">
      <c r="A106" s="19">
        <v>2</v>
      </c>
      <c r="B106" s="56" t="s">
        <v>152</v>
      </c>
      <c r="C106" s="38" t="s">
        <v>207</v>
      </c>
      <c r="D106" s="104">
        <v>62</v>
      </c>
      <c r="E106" s="29">
        <v>66.5</v>
      </c>
      <c r="F106" s="30">
        <f t="shared" si="17"/>
        <v>107.25806451612902</v>
      </c>
    </row>
    <row r="107" spans="1:6" ht="30.75" customHeight="1">
      <c r="A107" s="19">
        <v>3</v>
      </c>
      <c r="B107" s="56" t="s">
        <v>153</v>
      </c>
      <c r="C107" s="38" t="s">
        <v>207</v>
      </c>
      <c r="D107" s="104">
        <v>17.3</v>
      </c>
      <c r="E107" s="29">
        <v>29.16</v>
      </c>
      <c r="F107" s="30">
        <f t="shared" si="17"/>
        <v>168.55491329479767</v>
      </c>
    </row>
    <row r="108" spans="1:6" ht="15.75" customHeight="1">
      <c r="A108" s="19">
        <v>4</v>
      </c>
      <c r="B108" s="56" t="s">
        <v>154</v>
      </c>
      <c r="C108" s="38" t="s">
        <v>170</v>
      </c>
      <c r="D108" s="104">
        <v>7</v>
      </c>
      <c r="E108" s="29">
        <v>5.9</v>
      </c>
      <c r="F108" s="30">
        <f t="shared" si="17"/>
        <v>84.28571428571429</v>
      </c>
    </row>
    <row r="109" spans="1:6" ht="50.25" customHeight="1">
      <c r="A109" s="19">
        <v>5</v>
      </c>
      <c r="B109" s="56" t="s">
        <v>155</v>
      </c>
      <c r="C109" s="38" t="s">
        <v>170</v>
      </c>
      <c r="D109" s="104">
        <v>65</v>
      </c>
      <c r="E109" s="29">
        <v>73.2</v>
      </c>
      <c r="F109" s="30">
        <f t="shared" si="17"/>
        <v>112.61538461538463</v>
      </c>
    </row>
    <row r="110" spans="1:6" ht="32.25" customHeight="1">
      <c r="A110" s="19">
        <v>6</v>
      </c>
      <c r="B110" s="56" t="s">
        <v>156</v>
      </c>
      <c r="C110" s="38" t="s">
        <v>206</v>
      </c>
      <c r="D110" s="104">
        <v>19</v>
      </c>
      <c r="E110" s="29">
        <v>12.3</v>
      </c>
      <c r="F110" s="30">
        <f t="shared" si="17"/>
        <v>64.73684210526316</v>
      </c>
    </row>
    <row r="111" spans="1:6" ht="59.25" customHeight="1">
      <c r="A111" s="19">
        <v>7</v>
      </c>
      <c r="B111" s="56" t="s">
        <v>208</v>
      </c>
      <c r="C111" s="38" t="s">
        <v>130</v>
      </c>
      <c r="D111" s="104">
        <v>35.7</v>
      </c>
      <c r="E111" s="29">
        <v>5.9</v>
      </c>
      <c r="F111" s="30">
        <f t="shared" si="17"/>
        <v>16.5266106442577</v>
      </c>
    </row>
    <row r="112" spans="1:6" ht="47.25" customHeight="1">
      <c r="A112" s="19">
        <v>8</v>
      </c>
      <c r="B112" s="56" t="s">
        <v>209</v>
      </c>
      <c r="C112" s="38" t="s">
        <v>130</v>
      </c>
      <c r="D112" s="104">
        <v>214</v>
      </c>
      <c r="E112" s="29">
        <v>0.094</v>
      </c>
      <c r="F112" s="116">
        <f t="shared" si="17"/>
        <v>0.04392523364485981</v>
      </c>
    </row>
    <row r="113" spans="2:6" ht="18.75">
      <c r="B113" s="26"/>
      <c r="C113" s="26"/>
      <c r="D113" s="31"/>
      <c r="E113" s="27"/>
      <c r="F113" s="27"/>
    </row>
    <row r="114" spans="2:6" ht="15.75">
      <c r="B114" s="26"/>
      <c r="C114" s="26"/>
      <c r="D114" s="27"/>
      <c r="E114" s="27"/>
      <c r="F114" s="27"/>
    </row>
    <row r="115" spans="1:6" ht="15">
      <c r="A115" s="297"/>
      <c r="B115" s="299" t="s">
        <v>127</v>
      </c>
      <c r="C115" s="299" t="s">
        <v>128</v>
      </c>
      <c r="D115" s="299" t="s">
        <v>250</v>
      </c>
      <c r="E115" s="299" t="s">
        <v>251</v>
      </c>
      <c r="F115" s="312" t="s">
        <v>4</v>
      </c>
    </row>
    <row r="116" spans="1:6" ht="15">
      <c r="A116" s="298"/>
      <c r="B116" s="299"/>
      <c r="C116" s="299"/>
      <c r="D116" s="299"/>
      <c r="E116" s="299"/>
      <c r="F116" s="313"/>
    </row>
    <row r="117" spans="1:6" ht="15.75" customHeight="1">
      <c r="A117" s="305" t="s">
        <v>202</v>
      </c>
      <c r="B117" s="306"/>
      <c r="C117" s="306"/>
      <c r="D117" s="306"/>
      <c r="E117" s="306"/>
      <c r="F117" s="307"/>
    </row>
    <row r="118" spans="1:6" ht="47.25">
      <c r="A118" s="19">
        <v>1</v>
      </c>
      <c r="B118" s="51" t="s">
        <v>157</v>
      </c>
      <c r="C118" s="28" t="s">
        <v>130</v>
      </c>
      <c r="D118" s="75">
        <v>50</v>
      </c>
      <c r="E118" s="29">
        <v>48.9</v>
      </c>
      <c r="F118" s="30" t="s">
        <v>257</v>
      </c>
    </row>
    <row r="119" spans="1:6" ht="33.75" customHeight="1">
      <c r="A119" s="19">
        <v>2</v>
      </c>
      <c r="B119" s="51" t="s">
        <v>198</v>
      </c>
      <c r="C119" s="28" t="s">
        <v>130</v>
      </c>
      <c r="D119" s="75">
        <v>35</v>
      </c>
      <c r="E119" s="29">
        <v>28.7</v>
      </c>
      <c r="F119" s="30" t="s">
        <v>258</v>
      </c>
    </row>
    <row r="120" spans="1:6" ht="31.5">
      <c r="A120" s="19">
        <v>3</v>
      </c>
      <c r="B120" s="51" t="s">
        <v>158</v>
      </c>
      <c r="C120" s="28" t="s">
        <v>130</v>
      </c>
      <c r="D120" s="75">
        <v>54</v>
      </c>
      <c r="E120" s="29">
        <v>59.1</v>
      </c>
      <c r="F120" s="30" t="s">
        <v>259</v>
      </c>
    </row>
    <row r="121" spans="1:6" ht="47.25">
      <c r="A121" s="19">
        <v>4</v>
      </c>
      <c r="B121" s="51" t="s">
        <v>160</v>
      </c>
      <c r="C121" s="28" t="s">
        <v>130</v>
      </c>
      <c r="D121" s="75">
        <v>70.5</v>
      </c>
      <c r="E121" s="29">
        <v>66</v>
      </c>
      <c r="F121" s="30" t="s">
        <v>260</v>
      </c>
    </row>
    <row r="122" spans="1:6" ht="47.25">
      <c r="A122" s="19">
        <v>5</v>
      </c>
      <c r="B122" s="51" t="s">
        <v>199</v>
      </c>
      <c r="C122" s="28" t="s">
        <v>130</v>
      </c>
      <c r="D122" s="75">
        <v>25</v>
      </c>
      <c r="E122" s="29">
        <v>19.7</v>
      </c>
      <c r="F122" s="30" t="s">
        <v>261</v>
      </c>
    </row>
    <row r="123" spans="1:6" ht="31.5">
      <c r="A123" s="19">
        <v>6</v>
      </c>
      <c r="B123" s="51" t="s">
        <v>200</v>
      </c>
      <c r="C123" s="28" t="s">
        <v>130</v>
      </c>
      <c r="D123" s="75">
        <v>10</v>
      </c>
      <c r="E123" s="29">
        <v>22.2</v>
      </c>
      <c r="F123" s="30" t="s">
        <v>252</v>
      </c>
    </row>
    <row r="124" spans="1:6" ht="31.5">
      <c r="A124" s="19">
        <v>7</v>
      </c>
      <c r="B124" s="51" t="s">
        <v>161</v>
      </c>
      <c r="C124" s="28" t="s">
        <v>130</v>
      </c>
      <c r="D124" s="75">
        <v>4</v>
      </c>
      <c r="E124" s="29">
        <v>6</v>
      </c>
      <c r="F124" s="30" t="s">
        <v>204</v>
      </c>
    </row>
    <row r="125" spans="1:6" ht="63">
      <c r="A125" s="19">
        <v>8</v>
      </c>
      <c r="B125" s="51" t="s">
        <v>162</v>
      </c>
      <c r="C125" s="28" t="s">
        <v>130</v>
      </c>
      <c r="D125" s="75">
        <v>15</v>
      </c>
      <c r="E125" s="29">
        <v>10.4</v>
      </c>
      <c r="F125" s="30" t="s">
        <v>253</v>
      </c>
    </row>
    <row r="126" spans="1:6" ht="63">
      <c r="A126" s="19">
        <v>9</v>
      </c>
      <c r="B126" s="51" t="s">
        <v>163</v>
      </c>
      <c r="C126" s="28" t="s">
        <v>130</v>
      </c>
      <c r="D126" s="75">
        <v>0</v>
      </c>
      <c r="E126" s="29">
        <v>0</v>
      </c>
      <c r="F126" s="30">
        <v>0</v>
      </c>
    </row>
    <row r="127" spans="1:6" ht="63">
      <c r="A127" s="19">
        <v>10</v>
      </c>
      <c r="B127" s="51" t="s">
        <v>164</v>
      </c>
      <c r="C127" s="28" t="s">
        <v>130</v>
      </c>
      <c r="D127" s="75">
        <v>5</v>
      </c>
      <c r="E127" s="29">
        <v>4.6</v>
      </c>
      <c r="F127" s="30" t="s">
        <v>254</v>
      </c>
    </row>
    <row r="128" spans="1:6" ht="31.5">
      <c r="A128" s="19">
        <v>11</v>
      </c>
      <c r="B128" s="51" t="s">
        <v>165</v>
      </c>
      <c r="C128" s="28" t="s">
        <v>130</v>
      </c>
      <c r="D128" s="75">
        <v>22</v>
      </c>
      <c r="E128" s="29">
        <v>21.3</v>
      </c>
      <c r="F128" s="30" t="s">
        <v>255</v>
      </c>
    </row>
    <row r="129" spans="1:6" ht="15.75">
      <c r="A129" s="19">
        <v>12</v>
      </c>
      <c r="B129" s="51" t="s">
        <v>166</v>
      </c>
      <c r="C129" s="28" t="s">
        <v>130</v>
      </c>
      <c r="D129" s="75">
        <v>17</v>
      </c>
      <c r="E129" s="29">
        <v>11.5</v>
      </c>
      <c r="F129" s="30" t="s">
        <v>256</v>
      </c>
    </row>
    <row r="130" spans="1:6" ht="47.25">
      <c r="A130" s="19">
        <v>13</v>
      </c>
      <c r="B130" s="51" t="s">
        <v>201</v>
      </c>
      <c r="C130" s="68" t="s">
        <v>130</v>
      </c>
      <c r="D130" s="75">
        <v>99</v>
      </c>
      <c r="E130" s="68">
        <v>97.9</v>
      </c>
      <c r="F130" s="30" t="s">
        <v>257</v>
      </c>
    </row>
    <row r="131" spans="2:6" ht="15.75">
      <c r="B131" s="26"/>
      <c r="C131" s="26"/>
      <c r="D131" s="27"/>
      <c r="E131" s="27"/>
      <c r="F131" s="27"/>
    </row>
    <row r="132" spans="2:6" ht="15.75">
      <c r="B132" s="26"/>
      <c r="C132" s="26"/>
      <c r="D132" s="27"/>
      <c r="E132" s="27"/>
      <c r="F132" s="27" t="s">
        <v>167</v>
      </c>
    </row>
    <row r="133" spans="1:6" ht="15">
      <c r="A133" s="297"/>
      <c r="B133" s="299" t="s">
        <v>127</v>
      </c>
      <c r="C133" s="299" t="s">
        <v>128</v>
      </c>
      <c r="D133" s="299" t="s">
        <v>250</v>
      </c>
      <c r="E133" s="299" t="s">
        <v>251</v>
      </c>
      <c r="F133" s="312" t="s">
        <v>4</v>
      </c>
    </row>
    <row r="134" spans="1:6" ht="15">
      <c r="A134" s="298"/>
      <c r="B134" s="299"/>
      <c r="C134" s="299"/>
      <c r="D134" s="299"/>
      <c r="E134" s="299"/>
      <c r="F134" s="313"/>
    </row>
    <row r="135" spans="1:6" ht="15.75">
      <c r="A135" s="53" t="s">
        <v>76</v>
      </c>
      <c r="B135" s="55"/>
      <c r="C135" s="55"/>
      <c r="D135" s="55"/>
      <c r="E135" s="55"/>
      <c r="F135" s="54"/>
    </row>
    <row r="136" spans="1:6" ht="31.5">
      <c r="A136" s="19">
        <v>1</v>
      </c>
      <c r="B136" s="57" t="s">
        <v>235</v>
      </c>
      <c r="C136" s="33" t="s">
        <v>168</v>
      </c>
      <c r="D136" s="149">
        <v>198.38</v>
      </c>
      <c r="E136" s="29">
        <v>91.2</v>
      </c>
      <c r="F136" s="30">
        <f>E136/D136*100</f>
        <v>45.97237624760561</v>
      </c>
    </row>
    <row r="137" spans="1:6" ht="18" customHeight="1">
      <c r="A137" s="19">
        <v>2</v>
      </c>
      <c r="B137" s="58" t="s">
        <v>169</v>
      </c>
      <c r="C137" s="22" t="s">
        <v>130</v>
      </c>
      <c r="D137" s="149">
        <v>102</v>
      </c>
      <c r="E137" s="29">
        <v>111</v>
      </c>
      <c r="F137" s="30">
        <f>E137/D137*100</f>
        <v>108.8235294117647</v>
      </c>
    </row>
    <row r="138" spans="1:6" ht="30" customHeight="1">
      <c r="A138" s="19">
        <v>3</v>
      </c>
      <c r="B138" s="58" t="s">
        <v>236</v>
      </c>
      <c r="C138" s="22" t="s">
        <v>170</v>
      </c>
      <c r="D138" s="149">
        <v>235</v>
      </c>
      <c r="E138" s="29">
        <v>157</v>
      </c>
      <c r="F138" s="30">
        <f aca="true" t="shared" si="18" ref="F138:F140">E138/D138*100</f>
        <v>66.80851063829788</v>
      </c>
    </row>
    <row r="139" spans="1:6" ht="18" customHeight="1">
      <c r="A139" s="69">
        <v>4</v>
      </c>
      <c r="B139" s="58" t="s">
        <v>237</v>
      </c>
      <c r="C139" s="22" t="s">
        <v>168</v>
      </c>
      <c r="D139" s="149">
        <v>28.35</v>
      </c>
      <c r="E139" s="29">
        <v>24.6</v>
      </c>
      <c r="F139" s="30">
        <f t="shared" si="18"/>
        <v>86.77248677248677</v>
      </c>
    </row>
    <row r="140" spans="1:6" ht="30" customHeight="1">
      <c r="A140" s="69">
        <v>5</v>
      </c>
      <c r="B140" s="58" t="s">
        <v>238</v>
      </c>
      <c r="C140" s="22" t="s">
        <v>230</v>
      </c>
      <c r="D140" s="138">
        <f aca="true" t="shared" si="19" ref="D140">D139/D138/12*1000000</f>
        <v>10053.191489361701</v>
      </c>
      <c r="E140" s="154">
        <v>13057</v>
      </c>
      <c r="F140" s="30">
        <f t="shared" si="18"/>
        <v>129.87915343915344</v>
      </c>
    </row>
    <row r="141" spans="1:6" ht="30" customHeight="1">
      <c r="A141" s="61"/>
      <c r="B141" s="73"/>
      <c r="C141" s="74"/>
      <c r="D141" s="74"/>
      <c r="E141" s="64"/>
      <c r="F141" s="65"/>
    </row>
    <row r="142" spans="2:6" ht="15.75">
      <c r="B142" s="26"/>
      <c r="C142" s="26"/>
      <c r="D142" s="27"/>
      <c r="E142" s="27"/>
      <c r="F142" s="27"/>
    </row>
    <row r="143" spans="1:6" ht="15">
      <c r="A143" s="297"/>
      <c r="B143" s="299" t="s">
        <v>127</v>
      </c>
      <c r="C143" s="299" t="s">
        <v>128</v>
      </c>
      <c r="D143" s="299" t="s">
        <v>250</v>
      </c>
      <c r="E143" s="299" t="s">
        <v>251</v>
      </c>
      <c r="F143" s="312" t="s">
        <v>4</v>
      </c>
    </row>
    <row r="144" spans="1:6" ht="15">
      <c r="A144" s="298"/>
      <c r="B144" s="299"/>
      <c r="C144" s="299"/>
      <c r="D144" s="299"/>
      <c r="E144" s="299"/>
      <c r="F144" s="313"/>
    </row>
    <row r="145" spans="1:6" ht="15.75">
      <c r="A145" s="300" t="s">
        <v>99</v>
      </c>
      <c r="B145" s="301"/>
      <c r="C145" s="301"/>
      <c r="D145" s="301"/>
      <c r="E145" s="302"/>
      <c r="F145" s="303"/>
    </row>
    <row r="146" spans="1:6" ht="15.75">
      <c r="A146" s="19">
        <v>1</v>
      </c>
      <c r="B146" s="32" t="s">
        <v>171</v>
      </c>
      <c r="C146" s="34" t="s">
        <v>172</v>
      </c>
      <c r="D146" s="140">
        <v>70</v>
      </c>
      <c r="E146" s="137">
        <v>40</v>
      </c>
      <c r="F146" s="142">
        <f>E146/D146*100</f>
        <v>57.14285714285714</v>
      </c>
    </row>
    <row r="147" spans="1:6" ht="31.5">
      <c r="A147" s="19">
        <v>2</v>
      </c>
      <c r="B147" s="71" t="s">
        <v>226</v>
      </c>
      <c r="C147" s="70" t="s">
        <v>172</v>
      </c>
      <c r="D147" s="140">
        <v>4.65</v>
      </c>
      <c r="E147" s="137">
        <v>2.9</v>
      </c>
      <c r="F147" s="142">
        <f>E147/D147*100</f>
        <v>62.36559139784945</v>
      </c>
    </row>
    <row r="148" spans="1:6" ht="31.5">
      <c r="A148" s="19">
        <v>3</v>
      </c>
      <c r="B148" s="71" t="s">
        <v>227</v>
      </c>
      <c r="C148" s="70" t="s">
        <v>170</v>
      </c>
      <c r="D148" s="140">
        <v>307</v>
      </c>
      <c r="E148" s="149">
        <v>221</v>
      </c>
      <c r="F148" s="142">
        <f>E148/D148*100</f>
        <v>71.9869706840391</v>
      </c>
    </row>
    <row r="149" spans="1:6" ht="31.5">
      <c r="A149" s="69">
        <v>4</v>
      </c>
      <c r="B149" s="71" t="s">
        <v>228</v>
      </c>
      <c r="C149" s="70" t="s">
        <v>170</v>
      </c>
      <c r="D149" s="140">
        <v>394</v>
      </c>
      <c r="E149" s="149">
        <v>183</v>
      </c>
      <c r="F149" s="142">
        <f>E149/D149*100</f>
        <v>46.44670050761421</v>
      </c>
    </row>
    <row r="150" spans="1:6" ht="47.25">
      <c r="A150" s="69">
        <v>5</v>
      </c>
      <c r="B150" s="71" t="s">
        <v>229</v>
      </c>
      <c r="C150" s="70" t="s">
        <v>230</v>
      </c>
      <c r="D150" s="141">
        <v>9082</v>
      </c>
      <c r="E150" s="137">
        <v>11282</v>
      </c>
      <c r="F150" s="142">
        <f aca="true" t="shared" si="20" ref="F150">E150/D150*100</f>
        <v>124.22373926447918</v>
      </c>
    </row>
    <row r="151" spans="1:6" ht="47.25">
      <c r="A151" s="69">
        <v>6</v>
      </c>
      <c r="B151" s="71" t="s">
        <v>231</v>
      </c>
      <c r="C151" s="70" t="s">
        <v>232</v>
      </c>
      <c r="D151" s="137">
        <v>286.4</v>
      </c>
      <c r="E151" s="139">
        <v>172.09</v>
      </c>
      <c r="F151" s="30">
        <f>E151/D151*100</f>
        <v>60.0872905027933</v>
      </c>
    </row>
    <row r="152" spans="1:6" ht="47.25">
      <c r="A152" s="69">
        <v>7</v>
      </c>
      <c r="B152" s="71" t="s">
        <v>233</v>
      </c>
      <c r="C152" s="70" t="s">
        <v>234</v>
      </c>
      <c r="D152" s="138">
        <v>2007</v>
      </c>
      <c r="E152" s="72">
        <v>5716</v>
      </c>
      <c r="F152" s="30" t="s">
        <v>318</v>
      </c>
    </row>
    <row r="154" spans="1:6" ht="15" customHeight="1">
      <c r="A154" s="297"/>
      <c r="B154" s="299" t="s">
        <v>127</v>
      </c>
      <c r="C154" s="299" t="s">
        <v>128</v>
      </c>
      <c r="D154" s="299" t="s">
        <v>250</v>
      </c>
      <c r="E154" s="299" t="s">
        <v>251</v>
      </c>
      <c r="F154" s="312" t="s">
        <v>4</v>
      </c>
    </row>
    <row r="155" spans="1:6" ht="15" customHeight="1">
      <c r="A155" s="298"/>
      <c r="B155" s="299"/>
      <c r="C155" s="299"/>
      <c r="D155" s="299"/>
      <c r="E155" s="299"/>
      <c r="F155" s="313"/>
    </row>
    <row r="156" spans="1:6" ht="15.75">
      <c r="A156" s="291" t="s">
        <v>108</v>
      </c>
      <c r="B156" s="292"/>
      <c r="C156" s="292"/>
      <c r="D156" s="292"/>
      <c r="E156" s="292"/>
      <c r="F156" s="293"/>
    </row>
    <row r="157" spans="1:6" ht="32.25" customHeight="1">
      <c r="A157" s="19">
        <v>1</v>
      </c>
      <c r="B157" s="25" t="s">
        <v>174</v>
      </c>
      <c r="C157" s="38" t="s">
        <v>130</v>
      </c>
      <c r="D157" s="137">
        <v>2.5</v>
      </c>
      <c r="E157" s="29">
        <v>2.4</v>
      </c>
      <c r="F157" s="30" t="s">
        <v>210</v>
      </c>
    </row>
    <row r="158" spans="1:6" ht="45.75" customHeight="1">
      <c r="A158" s="19">
        <v>2</v>
      </c>
      <c r="B158" s="25" t="s">
        <v>175</v>
      </c>
      <c r="C158" s="38" t="s">
        <v>176</v>
      </c>
      <c r="D158" s="137">
        <v>0</v>
      </c>
      <c r="E158" s="29">
        <v>0</v>
      </c>
      <c r="F158" s="30">
        <v>0</v>
      </c>
    </row>
    <row r="159" spans="1:6" ht="63.75" customHeight="1">
      <c r="A159" s="19">
        <v>3</v>
      </c>
      <c r="B159" s="25" t="s">
        <v>177</v>
      </c>
      <c r="C159" s="38" t="s">
        <v>170</v>
      </c>
      <c r="D159" s="137">
        <v>30135</v>
      </c>
      <c r="E159" s="29">
        <v>30135</v>
      </c>
      <c r="F159" s="30">
        <f>E159/D159*100</f>
        <v>100</v>
      </c>
    </row>
  </sheetData>
  <mergeCells count="65">
    <mergeCell ref="E143:E144"/>
    <mergeCell ref="F143:F144"/>
    <mergeCell ref="B154:B155"/>
    <mergeCell ref="C154:C155"/>
    <mergeCell ref="D154:D155"/>
    <mergeCell ref="E154:E155"/>
    <mergeCell ref="F154:F155"/>
    <mergeCell ref="B133:B134"/>
    <mergeCell ref="C133:C134"/>
    <mergeCell ref="D133:D134"/>
    <mergeCell ref="E133:E134"/>
    <mergeCell ref="F133:F134"/>
    <mergeCell ref="F52:F53"/>
    <mergeCell ref="A54:F54"/>
    <mergeCell ref="A102:A103"/>
    <mergeCell ref="D115:D116"/>
    <mergeCell ref="B115:B116"/>
    <mergeCell ref="C115:C116"/>
    <mergeCell ref="E115:E116"/>
    <mergeCell ref="F115:F116"/>
    <mergeCell ref="B1:F1"/>
    <mergeCell ref="B3:B4"/>
    <mergeCell ref="C3:C4"/>
    <mergeCell ref="D3:D4"/>
    <mergeCell ref="E3:E4"/>
    <mergeCell ref="F3:F4"/>
    <mergeCell ref="A3:A4"/>
    <mergeCell ref="A5:F5"/>
    <mergeCell ref="A25:A26"/>
    <mergeCell ref="A27:F27"/>
    <mergeCell ref="A52:A53"/>
    <mergeCell ref="B6:C6"/>
    <mergeCell ref="B25:B26"/>
    <mergeCell ref="C25:C26"/>
    <mergeCell ref="D25:D26"/>
    <mergeCell ref="E25:E26"/>
    <mergeCell ref="F25:F26"/>
    <mergeCell ref="B52:B53"/>
    <mergeCell ref="C52:C53"/>
    <mergeCell ref="D52:D53"/>
    <mergeCell ref="E52:E53"/>
    <mergeCell ref="F34:F35"/>
    <mergeCell ref="A143:A144"/>
    <mergeCell ref="A145:F145"/>
    <mergeCell ref="A154:A155"/>
    <mergeCell ref="A156:F156"/>
    <mergeCell ref="B102:B103"/>
    <mergeCell ref="C102:C103"/>
    <mergeCell ref="A104:F104"/>
    <mergeCell ref="A115:A116"/>
    <mergeCell ref="A117:F117"/>
    <mergeCell ref="A133:A134"/>
    <mergeCell ref="D102:D103"/>
    <mergeCell ref="E102:E103"/>
    <mergeCell ref="F102:F103"/>
    <mergeCell ref="B143:B144"/>
    <mergeCell ref="C143:C144"/>
    <mergeCell ref="D143:D144"/>
    <mergeCell ref="A36:F36"/>
    <mergeCell ref="A40:F40"/>
    <mergeCell ref="A34:A35"/>
    <mergeCell ref="B34:B35"/>
    <mergeCell ref="C34:C35"/>
    <mergeCell ref="D34:D35"/>
    <mergeCell ref="E34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Gordeeva</dc:creator>
  <cp:keywords/>
  <dc:description/>
  <cp:lastModifiedBy>Butuzova_S</cp:lastModifiedBy>
  <cp:lastPrinted>2012-03-14T03:20:05Z</cp:lastPrinted>
  <dcterms:created xsi:type="dcterms:W3CDTF">2012-03-13T01:53:22Z</dcterms:created>
  <dcterms:modified xsi:type="dcterms:W3CDTF">2013-05-31T03:31:06Z</dcterms:modified>
  <cp:category/>
  <cp:version/>
  <cp:contentType/>
  <cp:contentStatus/>
</cp:coreProperties>
</file>